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320" windowWidth="12120" windowHeight="444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ZAŁ.10" sheetId="10" r:id="rId10"/>
    <sheet name="ZAŁ.11" sheetId="11" r:id="rId11"/>
    <sheet name="ZAŁ.12" sheetId="12" r:id="rId12"/>
    <sheet name="ZAŁ.14" sheetId="13" r:id="rId13"/>
    <sheet name="ZAŁ.15" sheetId="14" r:id="rId14"/>
    <sheet name="ZAŁ.16" sheetId="15" r:id="rId15"/>
  </sheets>
  <definedNames>
    <definedName name="_xlnm.Print_Area" localSheetId="10">'ZAŁ.11'!$A$1:$D$11</definedName>
    <definedName name="_xlnm.Print_Area" localSheetId="12">'ZAŁ.14'!$A$1:$N$46</definedName>
    <definedName name="_xlnm.Print_Area" localSheetId="13">'ZAŁ.15'!$A$1:$J$64</definedName>
    <definedName name="_xlnm.Print_Area" localSheetId="1">'ZAŁ.2'!$A$1:$H$50</definedName>
    <definedName name="_xlnm.Print_Area" localSheetId="2">'ZAŁ.3'!$A$1:$J$38</definedName>
    <definedName name="_xlnm.Print_Area" localSheetId="3">'ZAŁ.4'!$A$1:$M$634</definedName>
    <definedName name="_xlnm.Print_Area" localSheetId="4">'ZAŁ.5'!$A$1:$E$18</definedName>
    <definedName name="_xlnm.Print_Area" localSheetId="5">'ZAŁ.6'!$B$1:$L$45</definedName>
    <definedName name="_xlnm.Print_Area" localSheetId="6">'ZAŁ.7'!$A$1:$J$43</definedName>
    <definedName name="_xlnm.Print_Titles" localSheetId="12">'ZAŁ.14'!$6:$9</definedName>
    <definedName name="_xlnm.Print_Titles" localSheetId="13">'ZAŁ.15'!$6:$8</definedName>
    <definedName name="_xlnm.Print_Titles" localSheetId="1">'ZAŁ.2'!$6:$8</definedName>
    <definedName name="_xlnm.Print_Titles" localSheetId="2">'ZAŁ.3'!$7:$10</definedName>
    <definedName name="_xlnm.Print_Titles" localSheetId="3">'ZAŁ.4'!$5:$10</definedName>
    <definedName name="_xlnm.Print_Titles" localSheetId="6">'ZAŁ.7'!$8:$12</definedName>
  </definedNames>
  <calcPr fullCalcOnLoad="1"/>
</workbook>
</file>

<file path=xl/sharedStrings.xml><?xml version="1.0" encoding="utf-8"?>
<sst xmlns="http://schemas.openxmlformats.org/spreadsheetml/2006/main" count="1195" uniqueCount="785">
  <si>
    <t>Wyszczególnienie</t>
  </si>
  <si>
    <t xml:space="preserve">    Dział</t>
  </si>
  <si>
    <t>1.</t>
  </si>
  <si>
    <t>2.</t>
  </si>
  <si>
    <t>3.</t>
  </si>
  <si>
    <t>4.</t>
  </si>
  <si>
    <t>5.</t>
  </si>
  <si>
    <t xml:space="preserve"> Rolnictwo i łowiectwo</t>
  </si>
  <si>
    <t xml:space="preserve"> Leśnictwo</t>
  </si>
  <si>
    <t>Transport i łączność</t>
  </si>
  <si>
    <t xml:space="preserve"> Gospodarka mieszkaniowa </t>
  </si>
  <si>
    <t xml:space="preserve"> Administracja publiczna</t>
  </si>
  <si>
    <t xml:space="preserve"> Urzędy naczelnych organów władzy państwowej </t>
  </si>
  <si>
    <t xml:space="preserve"> kontroli  i ochrony prawa oraz sądownictwa </t>
  </si>
  <si>
    <t xml:space="preserve"> Bezpieczeństwo narodowe 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</si>
  <si>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</si>
  <si>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</si>
  <si>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</si>
  <si>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</si>
  <si>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</si>
  <si>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</si>
  <si>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</si>
  <si>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</si>
  <si>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</si>
  <si>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</si>
  <si>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</si>
  <si>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 xml:space="preserve"> Ogółem dochody:</t>
  </si>
  <si>
    <t>Kultura fizyczna i sport</t>
  </si>
  <si>
    <t>010</t>
  </si>
  <si>
    <t xml:space="preserve">     Lp.</t>
  </si>
  <si>
    <t xml:space="preserve">               Wyszczególnienie</t>
  </si>
  <si>
    <t xml:space="preserve">      I.</t>
  </si>
  <si>
    <t>DOCHODY  WŁASNE</t>
  </si>
  <si>
    <t>II.</t>
  </si>
  <si>
    <t>III.</t>
  </si>
  <si>
    <t>zadania zlecone</t>
  </si>
  <si>
    <t>dofinansowanie zadań własnych</t>
  </si>
  <si>
    <t xml:space="preserve">część wyrównawcza subwencji ogólnej  </t>
  </si>
  <si>
    <t>w tym:</t>
  </si>
  <si>
    <t>dotacje celowe z budżetu państwa na</t>
  </si>
  <si>
    <t>dotacje otrzymane z funduszy celowych</t>
  </si>
  <si>
    <t xml:space="preserve">udziały gminy w dochodach budżetu państwa </t>
  </si>
  <si>
    <t>RAZEM</t>
  </si>
  <si>
    <t>020</t>
  </si>
  <si>
    <t>część oświatowa subwencji ogólnej</t>
  </si>
  <si>
    <t xml:space="preserve">SUBWENCJA </t>
  </si>
  <si>
    <t>DOTACJE Z BUDŻETU PAŃSTWA</t>
  </si>
  <si>
    <t>Załącznik nr 1</t>
  </si>
  <si>
    <t>WEDŁUG ŹRÓDEŁ</t>
  </si>
  <si>
    <t>Załącznik nr 2</t>
  </si>
  <si>
    <t>Załącznik nr 3</t>
  </si>
  <si>
    <t>Fundusze Strukturalne</t>
  </si>
  <si>
    <t>realizację inwestycji</t>
  </si>
  <si>
    <t>do Uchwały nr</t>
  </si>
  <si>
    <t>Rady Gminy</t>
  </si>
  <si>
    <t>z dnia</t>
  </si>
  <si>
    <t>Przewidywane</t>
  </si>
  <si>
    <t xml:space="preserve">  Dział </t>
  </si>
  <si>
    <t xml:space="preserve">         Wyszczególnienie</t>
  </si>
  <si>
    <t xml:space="preserve">Przewidywane </t>
  </si>
  <si>
    <t xml:space="preserve">   Plan na</t>
  </si>
  <si>
    <t xml:space="preserve">           z tego zadania</t>
  </si>
  <si>
    <t xml:space="preserve">       %</t>
  </si>
  <si>
    <t>%</t>
  </si>
  <si>
    <t>wykonanie</t>
  </si>
  <si>
    <t xml:space="preserve">      własne</t>
  </si>
  <si>
    <t xml:space="preserve">  zlecone</t>
  </si>
  <si>
    <t xml:space="preserve">      4:3</t>
  </si>
  <si>
    <t xml:space="preserve"> Transport i łączność </t>
  </si>
  <si>
    <t xml:space="preserve"> Gospodarka mieszkaniowa</t>
  </si>
  <si>
    <t xml:space="preserve"> Działalność usługowa </t>
  </si>
  <si>
    <t xml:space="preserve"> Urzędy naczelnych organów władzy</t>
  </si>
  <si>
    <t xml:space="preserve"> państwowej,  kontroli i ochrony prawa </t>
  </si>
  <si>
    <t>oraz sądownictwa</t>
  </si>
  <si>
    <t xml:space="preserve"> Obrona narodowa   </t>
  </si>
  <si>
    <t xml:space="preserve"> Dochody od osób prawnych, od osób </t>
  </si>
  <si>
    <t xml:space="preserve"> fizycznych i od innych jednostek</t>
  </si>
  <si>
    <t xml:space="preserve"> nieposiadających osobowości prawnej</t>
  </si>
  <si>
    <t xml:space="preserve"> oraz wydatki związane z ich poborem</t>
  </si>
  <si>
    <t xml:space="preserve"> Obsługa długu publicznego </t>
  </si>
  <si>
    <t xml:space="preserve"> Ochrona zdrowia  </t>
  </si>
  <si>
    <t xml:space="preserve"> Gospodarka komunalna i ochrona </t>
  </si>
  <si>
    <t xml:space="preserve"> środowiska</t>
  </si>
  <si>
    <t xml:space="preserve"> Kultura fizyczna i sport</t>
  </si>
  <si>
    <t>OGÓŁEM  WYDATKI</t>
  </si>
  <si>
    <t xml:space="preserve">% </t>
  </si>
  <si>
    <t>(kol.4/5)</t>
  </si>
  <si>
    <t>(kol.4/3)</t>
  </si>
  <si>
    <t xml:space="preserve">DOCHODY BUDŻETU NA 2007 r. </t>
  </si>
  <si>
    <t xml:space="preserve">Przewidywane wykonanie w 2006 r. </t>
  </si>
  <si>
    <t>Plan na 2007 r.</t>
  </si>
  <si>
    <t>PLANOWANE DOCHODY BUDŻETU NA 2007 ROK</t>
  </si>
  <si>
    <t>wykonanie 2006 r.</t>
  </si>
  <si>
    <t xml:space="preserve">podatek rolny </t>
  </si>
  <si>
    <t>podatek od nieruchomości</t>
  </si>
  <si>
    <t xml:space="preserve">podatek leśny </t>
  </si>
  <si>
    <t xml:space="preserve">podatek od środków transportowych </t>
  </si>
  <si>
    <t xml:space="preserve">karta podatkowa </t>
  </si>
  <si>
    <t xml:space="preserve">podatek od spadków i darowizn </t>
  </si>
  <si>
    <t xml:space="preserve">podatek od czynnosci cywilnoprawnych </t>
  </si>
  <si>
    <t xml:space="preserve">podatek od posiadania psów </t>
  </si>
  <si>
    <t>skarbowej</t>
  </si>
  <si>
    <t>administracyjnej</t>
  </si>
  <si>
    <t>eksploatacyjnej</t>
  </si>
  <si>
    <t>1. dochody z podatków:</t>
  </si>
  <si>
    <t>2. wpływy z opłat:</t>
  </si>
  <si>
    <t>4. dochody z majątku gminy</t>
  </si>
  <si>
    <t>7. dotacje od innych j.s.t.</t>
  </si>
  <si>
    <t>8. inne, w tym m.in..:</t>
  </si>
  <si>
    <t xml:space="preserve">pozostałe dochody (PFRON, wpłaty na wodociągi, refundacja pracowników interwencyjnych) </t>
  </si>
  <si>
    <t xml:space="preserve">PLANOWANE WYDATKI BUDŻETU NA 2007 ROK WG DZIAŁÓW </t>
  </si>
  <si>
    <t xml:space="preserve">2006 r. </t>
  </si>
  <si>
    <t>2007 r.</t>
  </si>
  <si>
    <t>400</t>
  </si>
  <si>
    <t>Wytwarzanie i zaopatrywanie w energię elektryczną, gaz i wodę</t>
  </si>
  <si>
    <t>5. dochody należne gminie z tytułu dochodów uzyskiwanych na rzecz budżetu państwa w związku z realizacją zadań z zakresu administracji rządowej i innych zadań zleconych ustawami</t>
  </si>
  <si>
    <t>6. wpływy z odsetek</t>
  </si>
  <si>
    <t>Załącznik nr 4</t>
  </si>
  <si>
    <t>WYDATKI BUDŻETU NA 2007 ROK</t>
  </si>
  <si>
    <t>Rady Gminy Świdnica</t>
  </si>
  <si>
    <t>WG DZIAŁÓW I ROZDZIAŁÓW</t>
  </si>
  <si>
    <t>WYDATKI</t>
  </si>
  <si>
    <t>z tego:</t>
  </si>
  <si>
    <t>majątkowe</t>
  </si>
  <si>
    <t>bieżące</t>
  </si>
  <si>
    <t>Dział</t>
  </si>
  <si>
    <t>Rozdział</t>
  </si>
  <si>
    <t>Paragraf</t>
  </si>
  <si>
    <t>Plan na 30.06.2006 r.</t>
  </si>
  <si>
    <t>PROJEKT 2007</t>
  </si>
  <si>
    <t>wynagrodzenia (§4010,§4040,  §4100 §4170)</t>
  </si>
  <si>
    <t>pochodne od wynagrodzeń (§4110, §4120,§4130)</t>
  </si>
  <si>
    <t>dotacje</t>
  </si>
  <si>
    <t>wykonanie do 31.12.2006 r.</t>
  </si>
  <si>
    <t>ogółem</t>
  </si>
  <si>
    <t xml:space="preserve">ROLNICTWO I  ŁOWIECTWO                 </t>
  </si>
  <si>
    <t>01008</t>
  </si>
  <si>
    <t>01008 – Melioracje wodne</t>
  </si>
  <si>
    <t xml:space="preserve">wynagrodzenia osobowe pracowników ( interwencyjnych)              </t>
  </si>
  <si>
    <t xml:space="preserve">dodatkowe wynagrodzenie roczne (pracowników interwencyjnych) </t>
  </si>
  <si>
    <t xml:space="preserve">składki na ubezpieczenia społeczne                  </t>
  </si>
  <si>
    <t xml:space="preserve">składki na Fundusz Pracy                                  </t>
  </si>
  <si>
    <t>wynagrodzenia bezosobowe</t>
  </si>
  <si>
    <t xml:space="preserve">zakup materiałów  i wyposażenia                  </t>
  </si>
  <si>
    <t xml:space="preserve">zakup usług remontowych                  </t>
  </si>
  <si>
    <t>zakup usług zdrowotnych (badania lekarskie pracowników interwencyjnych)</t>
  </si>
  <si>
    <t xml:space="preserve">zakup usług pozostałych        </t>
  </si>
  <si>
    <t>odpisy na zakładowy fundusz świadczeń  socjalnych</t>
  </si>
  <si>
    <t>01010</t>
  </si>
  <si>
    <t>Infrastruktura wodociągowa i sanitacyjna wsi</t>
  </si>
  <si>
    <t>wydatki inwestycyjne jednostek budżetowych</t>
  </si>
  <si>
    <t xml:space="preserve">wydatki inwestycyjne jednostek budżetowych </t>
  </si>
  <si>
    <t>01030</t>
  </si>
  <si>
    <t>Izby rolnicze</t>
  </si>
  <si>
    <t>wpłaty gmin na rzecz izb rolniczych w wysokości 2%</t>
  </si>
  <si>
    <t>uzyskanych wpływów z podatku rolnego</t>
  </si>
  <si>
    <t>01036</t>
  </si>
  <si>
    <t xml:space="preserve">Restrukturyzacja i modernizacja sektora żywnościowego oraz rozwój </t>
  </si>
  <si>
    <t>obszarów wiejskich</t>
  </si>
  <si>
    <t>WYTWARZANIE I ZAOPATRYWANIE W ENERGIĘ ELEKTRYCZNĄ, GAZ I WODĘ</t>
  </si>
  <si>
    <t>Dostarczanie wody</t>
  </si>
  <si>
    <t>zakup usług pozostałych</t>
  </si>
  <si>
    <t xml:space="preserve">TRANSPORT  I  ŁĄCZNOŚĆ           </t>
  </si>
  <si>
    <t>Lokalny transport zbiorowy</t>
  </si>
  <si>
    <t>dotacje celowe przekazane gminie na zadania bieżące realizowane</t>
  </si>
  <si>
    <t xml:space="preserve">na podstawie porozumień między jednostkami samorządu terytorialnego  </t>
  </si>
  <si>
    <t>zakup usług przez j.s.t. od innych j.s.t.</t>
  </si>
  <si>
    <t xml:space="preserve">Drogi publiczne gminne  </t>
  </si>
  <si>
    <t xml:space="preserve">zakup materiałów i wyposażenia (na chodniki i remonty dróg)              </t>
  </si>
  <si>
    <t>zakup usług remontowych</t>
  </si>
  <si>
    <t xml:space="preserve">zakup usług pozos.(dotyczących budowy chodników, napraw dróg)                       </t>
  </si>
  <si>
    <t>różne opłaty i składki (za zajęcie pasa drogowego)</t>
  </si>
  <si>
    <t xml:space="preserve">dotacje celowe przekazne dla powiatu na inwestycje i zakupy inwestycyjne realizowane na podstawie porozumień (umów) między j.s.t </t>
  </si>
  <si>
    <t xml:space="preserve">Pozostała działalność </t>
  </si>
  <si>
    <t>zakup materiałów i wyposażenia</t>
  </si>
  <si>
    <t xml:space="preserve">GOSPODARKA MIESZKANIOWA            </t>
  </si>
  <si>
    <t xml:space="preserve">Różne jednostki obsługi gospodarki mieszkaniowej </t>
  </si>
  <si>
    <t xml:space="preserve">nagrody i wydatki osobowe nie zaliczane do wynagrodzeń </t>
  </si>
  <si>
    <t>wynagrodzenia osobowe</t>
  </si>
  <si>
    <t xml:space="preserve">dodatkowe wynagrodzenie roczne                  </t>
  </si>
  <si>
    <t xml:space="preserve">składki na ubezpieczenia społeczne               </t>
  </si>
  <si>
    <t xml:space="preserve">składki na Fundusz Pracy                                           </t>
  </si>
  <si>
    <t xml:space="preserve">zakup materiałów i wyposażenia            </t>
  </si>
  <si>
    <t xml:space="preserve">zakup energii                                                 </t>
  </si>
  <si>
    <t xml:space="preserve">zakup usług remontowych (remonty budynków czynszowych)                  </t>
  </si>
  <si>
    <t xml:space="preserve">zakup usług pozostałych(związane z eksploatacją budynków czynszowych)  </t>
  </si>
  <si>
    <t xml:space="preserve">różne opłaty i składki           </t>
  </si>
  <si>
    <t>odpisy na zakładowy fundusz świadczeń socjalnych</t>
  </si>
  <si>
    <t>podatek o towarów i usług VAT</t>
  </si>
  <si>
    <t>Gospodarka gruntami i nieruchomościami</t>
  </si>
  <si>
    <t>składki na ubezpieczenie społeczne</t>
  </si>
  <si>
    <t>składki na Fundusz Pracy</t>
  </si>
  <si>
    <t>zakup energii</t>
  </si>
  <si>
    <t xml:space="preserve">zakup usług pozost.(wydatki związane ze sprzedażą nieruchomości )               </t>
  </si>
  <si>
    <t xml:space="preserve">różne opłaty i składki (opłaty notarialne, znaki opłaty sądowej)                </t>
  </si>
  <si>
    <t xml:space="preserve">DZIAŁALNOŚĆ USŁUGOWA                             </t>
  </si>
  <si>
    <t>Plany zagospodarowania przestrzennego</t>
  </si>
  <si>
    <t>zakup usług obejmujących wykonanie ekspertyz, analiz, opinii</t>
  </si>
  <si>
    <t>zakup usług poz.(zmiany w planach zagospodarowania przestrzennego)</t>
  </si>
  <si>
    <t xml:space="preserve">ADMINISTRACJA PUBLICZNA          </t>
  </si>
  <si>
    <t xml:space="preserve">Urzędy wojewódzkie   </t>
  </si>
  <si>
    <t xml:space="preserve">wynagrodzenia osobowe pracowników      </t>
  </si>
  <si>
    <t xml:space="preserve">dodatkowe wynagrodzenie roczne                   </t>
  </si>
  <si>
    <t xml:space="preserve">składki na ubezpieczenie społeczne           </t>
  </si>
  <si>
    <t xml:space="preserve">składki na Fundusz Pracy                          </t>
  </si>
  <si>
    <t xml:space="preserve">zakup materiałów i wyposażenia                      </t>
  </si>
  <si>
    <t xml:space="preserve">zakup energii                                                  </t>
  </si>
  <si>
    <t xml:space="preserve">zakup usług                                </t>
  </si>
  <si>
    <t>Rady gmin</t>
  </si>
  <si>
    <t>różne wydatki na rzecz osób fiz. (diety radnych)</t>
  </si>
  <si>
    <t xml:space="preserve">zakup materiałów i wyposażenia                                      </t>
  </si>
  <si>
    <t xml:space="preserve">zakup usług pozostałych                                   </t>
  </si>
  <si>
    <t>podróże służbowe krajowe</t>
  </si>
  <si>
    <t>podróże służbowe zagraniczne</t>
  </si>
  <si>
    <t>różne opłaty i składki</t>
  </si>
  <si>
    <t xml:space="preserve">wydatki na zakupy inwestycyjne jednostek budżetowych </t>
  </si>
  <si>
    <t xml:space="preserve">Urzędy gmin  </t>
  </si>
  <si>
    <t>nagrody i wydatki osobowe niezaliczone do wynagrodzeń</t>
  </si>
  <si>
    <t xml:space="preserve">wynagrodzenia osobowe pracowników (wraz z odprawami)     </t>
  </si>
  <si>
    <t xml:space="preserve">dodatkowe wynagrodzenie roczne            </t>
  </si>
  <si>
    <t xml:space="preserve">składki na ubezpieczenie społeczne          </t>
  </si>
  <si>
    <t xml:space="preserve">składki na Fundusz Pracy                    </t>
  </si>
  <si>
    <t>wpłaty na  Państwowy Fundusz Rehabilitacji Osób Niepełnosprawnych.</t>
  </si>
  <si>
    <t xml:space="preserve">wynagrodzenia bezosobowe       </t>
  </si>
  <si>
    <t xml:space="preserve">zakup materiałów i wyposażenia                </t>
  </si>
  <si>
    <t xml:space="preserve">zakup energii                                    </t>
  </si>
  <si>
    <t xml:space="preserve">zakup usług remontowych                      </t>
  </si>
  <si>
    <t xml:space="preserve">zakup usług zdrowotnych - badania okresowe pracowników                   </t>
  </si>
  <si>
    <t xml:space="preserve">zakup usług                              </t>
  </si>
  <si>
    <t>zakup usług dostępu do sieci Internet</t>
  </si>
  <si>
    <t>opłatyz  tytułu usług telekomunikacyjnych telefoni komórkowej</t>
  </si>
  <si>
    <t>opłatyz  tytułu usług telekomunikacyjnych telefoni stacjonarnej</t>
  </si>
  <si>
    <t>delegacje służbowe krajowe</t>
  </si>
  <si>
    <t>delegacje służbowe zagraniczne</t>
  </si>
  <si>
    <t xml:space="preserve">różne opłaty i składki                                       </t>
  </si>
  <si>
    <t>zakup materiałów papierniczych do sprzętu drukarskiego i ksero</t>
  </si>
  <si>
    <t>zakup akcesoriów komputerowych w tym programów i licencji</t>
  </si>
  <si>
    <t>Działalność informacyjna i kulturalna prowadzona za granicą</t>
  </si>
  <si>
    <t>zakup usług obejmujących tłumaczenia</t>
  </si>
  <si>
    <t>Promocja jednostek samorządu terytorialnego</t>
  </si>
  <si>
    <t>Pozostała działalność</t>
  </si>
  <si>
    <r>
      <t xml:space="preserve">różne wydatki na rzecz osób fiz. </t>
    </r>
    <r>
      <rPr>
        <sz val="12"/>
        <color indexed="10"/>
        <rFont val="Times New Roman"/>
        <family val="1"/>
      </rPr>
      <t>(diety sołtysów)</t>
    </r>
  </si>
  <si>
    <t xml:space="preserve">zakup materiałów i usług (sołtysi)                              </t>
  </si>
  <si>
    <t xml:space="preserve">zakup usług pozostałych (sołtysi, prowizje bankowe)                    </t>
  </si>
  <si>
    <t xml:space="preserve">różne opłaty i składki </t>
  </si>
  <si>
    <t>URZĘDY NACZELNYCH ORGANÓW WŁADZY</t>
  </si>
  <si>
    <t>KONTROLI  I  OCHRONY PRAWA ORAZ</t>
  </si>
  <si>
    <t xml:space="preserve">SĄDOWNICTWA         </t>
  </si>
  <si>
    <t xml:space="preserve">Urzędy naczelnych organów władzy państwowej, kontroli  </t>
  </si>
  <si>
    <t xml:space="preserve">i ochrony prawa   </t>
  </si>
  <si>
    <t xml:space="preserve">zakup materiałów - aktualizacja rejestrów  wyborców                     </t>
  </si>
  <si>
    <t xml:space="preserve">OBRONA NARODOWA                           </t>
  </si>
  <si>
    <t xml:space="preserve">       </t>
  </si>
  <si>
    <t xml:space="preserve">Pozostałe wydatki obronne </t>
  </si>
  <si>
    <t>Dział 754 – BEZPIECZEŃSTWO PUBLICZNE I</t>
  </si>
  <si>
    <t xml:space="preserve">                    OCHRONA PRZECIWPOŻAROWA         </t>
  </si>
  <si>
    <t xml:space="preserve">Ochotnicze straże pożarne </t>
  </si>
  <si>
    <t>nagrody i wydatki osobowe nie zaliczane do wynagrodzeń</t>
  </si>
  <si>
    <t xml:space="preserve">składki na ubezpieczenie społeczne             </t>
  </si>
  <si>
    <t xml:space="preserve">składki na Fundusz Pracy                               </t>
  </si>
  <si>
    <t xml:space="preserve">zakup materiałów i wyposażenia                         </t>
  </si>
  <si>
    <t xml:space="preserve">zakup energii , wody i gaz                             </t>
  </si>
  <si>
    <t xml:space="preserve">zakup usług remontowych              </t>
  </si>
  <si>
    <t>zakup usług zdrowotnuch</t>
  </si>
  <si>
    <t xml:space="preserve">zakup usług pozostałych                               </t>
  </si>
  <si>
    <t>różne opłaty i składki (ubezpieczenie samochodów)</t>
  </si>
  <si>
    <t xml:space="preserve">wydatki inwestycyjne jednostek budżetowych  </t>
  </si>
  <si>
    <t>wydatki na zakupy inwestycyjne  (zakup komputera)</t>
  </si>
  <si>
    <t xml:space="preserve">Obrona cywilna  </t>
  </si>
  <si>
    <t>zakup usług</t>
  </si>
  <si>
    <t>podróże słuzbowe krajowe</t>
  </si>
  <si>
    <t xml:space="preserve">wydatki na zakupy inwestycyjne </t>
  </si>
  <si>
    <t>DOCHODY  OD OSÓB PRAWNYCH, FIZYCZNYCH I OD INNYCH</t>
  </si>
  <si>
    <t xml:space="preserve">JEDNOSTEK NIEPOSIADAJĄCYCH  OSOBOWOŚCI </t>
  </si>
  <si>
    <t>PRAWNEJ ORAZ WYDATKI ZWIĄZANE Z ICH</t>
  </si>
  <si>
    <t>POBOREM</t>
  </si>
  <si>
    <t xml:space="preserve">Pobór podatków, opłat i niepodatkowych należności </t>
  </si>
  <si>
    <t>budżetowych</t>
  </si>
  <si>
    <t>wynagrodzenia agencyjno - prowizyjne</t>
  </si>
  <si>
    <t xml:space="preserve">składki na Fundusz Pracy                           </t>
  </si>
  <si>
    <t>różne opłaty i składki (opłaty komornicze)</t>
  </si>
  <si>
    <t xml:space="preserve">OBSŁUGA DŁUGU PUBLICZNEGO           </t>
  </si>
  <si>
    <t xml:space="preserve">    </t>
  </si>
  <si>
    <t>Obsługa papierów wartościowych kredytów i pożyczek</t>
  </si>
  <si>
    <t>jednostek samorządu terytorialnego</t>
  </si>
  <si>
    <t xml:space="preserve">odsetki i dyskonto od krajowych skarbowych papierów wartościowych i krajowych kredytów i pożyczek </t>
  </si>
  <si>
    <t>odsetki od samorządowych papierów wartościowych</t>
  </si>
  <si>
    <t xml:space="preserve">RÓŻNE ROZLICZENIA                       </t>
  </si>
  <si>
    <t xml:space="preserve">Rozliczenia pomiędzy jednostkami samorządu terytorialnego </t>
  </si>
  <si>
    <t xml:space="preserve">wydatki na pomoc finansową udzielana między  j.s.t. na dofinansowanie </t>
  </si>
  <si>
    <t>własnych zadań bieżących (dofin. zakupu samochodu  specj.)</t>
  </si>
  <si>
    <t>Rezerwy ogólne i celowe</t>
  </si>
  <si>
    <t>rezerwy</t>
  </si>
  <si>
    <t xml:space="preserve">OŚWIATA I WYCHOWANIE                </t>
  </si>
  <si>
    <t xml:space="preserve">Szkoły podstawowe </t>
  </si>
  <si>
    <t>inne formy pomocy dla uczniów</t>
  </si>
  <si>
    <t xml:space="preserve">wynagrodzenia osobowe (pracowników szkół podstawowych)               </t>
  </si>
  <si>
    <t xml:space="preserve">dodatkowe wynagrodzenie  roczne           </t>
  </si>
  <si>
    <t xml:space="preserve">składki na Fundusz Pracy                                       </t>
  </si>
  <si>
    <t>wpłaty na PFRON</t>
  </si>
  <si>
    <t xml:space="preserve">zakup materiałów i wyposażenia  szkół                           </t>
  </si>
  <si>
    <t>zakup pomocy naukowych, dydaktycznych i książek</t>
  </si>
  <si>
    <t xml:space="preserve">zakup energii, wody i gazu                                                                                               </t>
  </si>
  <si>
    <t>zakup usług zdrowotnych - badania okresowe pracowników szkół</t>
  </si>
  <si>
    <t xml:space="preserve">zakup usług                                  </t>
  </si>
  <si>
    <t>opłaty z  tytułu usług telekomunikacyjnych telefoni stacjonarnej</t>
  </si>
  <si>
    <t xml:space="preserve">podróże służbowe krajowe                                      </t>
  </si>
  <si>
    <t>różne opłaty i składki (ubezpieczenie)</t>
  </si>
  <si>
    <t xml:space="preserve">odpisy na zakładowy fundusz świadczeń         </t>
  </si>
  <si>
    <r>
      <t xml:space="preserve">wydatki inwestycyjne jednostek budżetowych </t>
    </r>
  </si>
  <si>
    <t>Oddziały przedszkolne w szkołach podstawowych</t>
  </si>
  <si>
    <t xml:space="preserve">wynagrodzenia osobowe              </t>
  </si>
  <si>
    <t xml:space="preserve">zakup materiałów i wyposażenia                          </t>
  </si>
  <si>
    <t>Przedszkola</t>
  </si>
  <si>
    <t xml:space="preserve">wynagrodzenia osobowe pracowników  przedszkoli         </t>
  </si>
  <si>
    <t xml:space="preserve">dodatkowe wynagrodzenie  roczne                </t>
  </si>
  <si>
    <t xml:space="preserve">składki na ubezpieczenie społeczne              </t>
  </si>
  <si>
    <t xml:space="preserve">składki na Fundusz Pracy                              </t>
  </si>
  <si>
    <t xml:space="preserve">zakup materiałów i wyposażenia  dla przedszkoli                   </t>
  </si>
  <si>
    <t xml:space="preserve">środki żywności                                           </t>
  </si>
  <si>
    <t>zakup pomocy naukowych, dydaktycznych i książek  dla przedszkoli</t>
  </si>
  <si>
    <t xml:space="preserve">zakup usług  zdrowotnych - badania okresowe  </t>
  </si>
  <si>
    <t xml:space="preserve">zakup usług poz. (dotyczących funkcjonowania przedszkoli)                </t>
  </si>
  <si>
    <t xml:space="preserve">podróże służbowe krajowe                 </t>
  </si>
  <si>
    <t>odpisy na zak. fund.  św. socjalnych</t>
  </si>
  <si>
    <t xml:space="preserve">Przedszkola specjalne </t>
  </si>
  <si>
    <t>dotacje celowe przekazane na zadania bieżące realizowane na</t>
  </si>
  <si>
    <t>podstawie porozumień/umów/ między jednostkami samorządu.</t>
  </si>
  <si>
    <t>terytorialnego - Przedszkole Specjalne w Świdnicy/</t>
  </si>
  <si>
    <t xml:space="preserve">Gimnazja </t>
  </si>
  <si>
    <t xml:space="preserve">wynagrodzenia osobowe pracowników  gimnazjów              </t>
  </si>
  <si>
    <t xml:space="preserve">dodatkowe wynagrodzenie roczne          </t>
  </si>
  <si>
    <t xml:space="preserve">składki na ubezpieczenie społeczne        </t>
  </si>
  <si>
    <t xml:space="preserve">składki na Fundusz Pracy                                </t>
  </si>
  <si>
    <t xml:space="preserve">zakup materiałów i wyposażenia                  </t>
  </si>
  <si>
    <t xml:space="preserve">zakup pomocy naukowych, dydaktycznych i książek  </t>
  </si>
  <si>
    <t xml:space="preserve">zakup energii                                                   </t>
  </si>
  <si>
    <t>zakup usług  remontowych</t>
  </si>
  <si>
    <t xml:space="preserve">zakup usług zdrowotnych -  badania okresowe </t>
  </si>
  <si>
    <t xml:space="preserve">podróże służbowe krajowe                                    </t>
  </si>
  <si>
    <t xml:space="preserve">odpisy na zakładowy fundusz świadczeń socjalnych </t>
  </si>
  <si>
    <t xml:space="preserve">wydatki na zakupy inwestycyjne  </t>
  </si>
  <si>
    <t xml:space="preserve">Dowożenie uczniów do szkół </t>
  </si>
  <si>
    <t xml:space="preserve">wynagrodzenia osobowe kierowców autobusów szkolnych                 </t>
  </si>
  <si>
    <t xml:space="preserve">dodatkowe wynagrodzenie roczne                     </t>
  </si>
  <si>
    <t xml:space="preserve">składki na ubezpieczenie społeczne                       </t>
  </si>
  <si>
    <t xml:space="preserve">zakup materiałów i wyposażenia                                             </t>
  </si>
  <si>
    <t xml:space="preserve">zakup usług remontowych                                                                   </t>
  </si>
  <si>
    <t>zakup usług zdrowotnych</t>
  </si>
  <si>
    <t xml:space="preserve">zakup usług                                                                      </t>
  </si>
  <si>
    <t xml:space="preserve">różne opłaty i składki - ubezpieczenie autobusów  szkolnych                                             </t>
  </si>
  <si>
    <t xml:space="preserve">odpisy na zakładowy fundusz świadczeń socjalnych          </t>
  </si>
  <si>
    <t>Zespoły obsługi ekonomiczno – administracyjne szkół</t>
  </si>
  <si>
    <t xml:space="preserve">wynagrodzenia osobowe pracowników  GZO               </t>
  </si>
  <si>
    <t xml:space="preserve">dodatkowe wynagrodzenie roczne              </t>
  </si>
  <si>
    <t xml:space="preserve">zakup materiałów i wyposażenia </t>
  </si>
  <si>
    <t xml:space="preserve">zakup usług </t>
  </si>
  <si>
    <t xml:space="preserve">podróże służbowe krajowe - delegacje  służbowe                            </t>
  </si>
  <si>
    <t xml:space="preserve">podróże służbowe zagraniczne - delegacje  służbowe                            </t>
  </si>
  <si>
    <t xml:space="preserve">odpisy na zakładowy fundusz świadczeń socjalnych        </t>
  </si>
  <si>
    <t>Dokształcanie i doskonalenie nauczycieli</t>
  </si>
  <si>
    <t>stypendia różne</t>
  </si>
  <si>
    <t>stypendia dla uczniów (dokształcanie młodocianych)</t>
  </si>
  <si>
    <t xml:space="preserve">odpisy na zakładowy fundusz świadczeń socjalnych dla </t>
  </si>
  <si>
    <t>emerytowanych nauczycieli</t>
  </si>
  <si>
    <t xml:space="preserve">OCHRONA ZDROWIA                           </t>
  </si>
  <si>
    <t xml:space="preserve"> Programy polityki zdrowotnej</t>
  </si>
  <si>
    <t>Zwalczanie narkomanii</t>
  </si>
  <si>
    <t xml:space="preserve">Przeciwdziałanie alkoholizmowi        </t>
  </si>
  <si>
    <t>różne wydatki na rzecz os. fiz.(diety członków komisji)</t>
  </si>
  <si>
    <t xml:space="preserve">składki na Fundusz Pracy </t>
  </si>
  <si>
    <t xml:space="preserve">POMOC SPOŁECZNA                       </t>
  </si>
  <si>
    <t xml:space="preserve">Świadczenia rodzinne, zaliczka alimentacyjna oraz składki na </t>
  </si>
  <si>
    <t>ubezpieczenia emerytalne i rentowe z ubezpieczenia społecznego</t>
  </si>
  <si>
    <t>zwrot doatcji wykorzystanych niezgodnie z przeznaczeniem lub w nadmiernej wysokości</t>
  </si>
  <si>
    <t>wydatki osobowe niezaliczone do wynagrodzeń</t>
  </si>
  <si>
    <t>świadczenia społeczne</t>
  </si>
  <si>
    <t>wynagrodzenia osobowe pracowników obsługujących zasiłki rodzinne</t>
  </si>
  <si>
    <t>zakup usłg zdrowotnych</t>
  </si>
  <si>
    <t xml:space="preserve">podróże służbowe krajowe </t>
  </si>
  <si>
    <t>odpis na ZFŚS</t>
  </si>
  <si>
    <t>Składki na ubezpieczenie zdrowotne opłacane za osoby</t>
  </si>
  <si>
    <t>pobierające niektóre świadczenia z pomocy społecznej oraz</t>
  </si>
  <si>
    <t>niektóre świadczenia rodzinne</t>
  </si>
  <si>
    <t xml:space="preserve">składki na ubezpieczenie zdrowotne                  </t>
  </si>
  <si>
    <t>Zasiłki i pomoc w naturze oraz składki na ubezpieczenia</t>
  </si>
  <si>
    <t>emerytalne i rentowe</t>
  </si>
  <si>
    <t>zwrot dotacji</t>
  </si>
  <si>
    <t xml:space="preserve">świadczenia społeczne                             </t>
  </si>
  <si>
    <t xml:space="preserve">składki na ubezpieczenia społeczne            </t>
  </si>
  <si>
    <t xml:space="preserve">Dodatki mieszkaniowe  </t>
  </si>
  <si>
    <t>świadczenia społeczne  - wypłata dodatków  mieszkaniowych</t>
  </si>
  <si>
    <t xml:space="preserve">Ośrodki pomocy społecznej     </t>
  </si>
  <si>
    <t xml:space="preserve">wynagrodzenia osobowe pracowników  GOPS       </t>
  </si>
  <si>
    <t xml:space="preserve">składki na ubezpieczenie społeczne               </t>
  </si>
  <si>
    <t xml:space="preserve">zakup materiałów i wyposażenia                    </t>
  </si>
  <si>
    <t xml:space="preserve">zakup usług                             </t>
  </si>
  <si>
    <t xml:space="preserve">podróże służbowe krajowe      </t>
  </si>
  <si>
    <t xml:space="preserve">odpisy na zakładowy fundusz świadczeń        </t>
  </si>
  <si>
    <t xml:space="preserve">Usługi opiekuńcze i specjalistyczne  usługi opiekuńcze </t>
  </si>
  <si>
    <t>świadczenia społeczne (dożywianie)</t>
  </si>
  <si>
    <t xml:space="preserve">EDUKACYJNA OPIEKA  WYCHOWAWCZA                               </t>
  </si>
  <si>
    <t xml:space="preserve">Świetlice szkolne </t>
  </si>
  <si>
    <t xml:space="preserve">nagrody i wydatki osobowe nie zaliczane do wynagrodzeń              </t>
  </si>
  <si>
    <t xml:space="preserve">wynagrodzenia osobowe pracowników   świetlic szkolnych                      </t>
  </si>
  <si>
    <t xml:space="preserve">dodatkowe wynagrodzenie roczne                </t>
  </si>
  <si>
    <t xml:space="preserve">składki na Fundusz Pracy                             </t>
  </si>
  <si>
    <t>zakup pomocy naukowych, dydaktycznych i książek  do świetlic szk.</t>
  </si>
  <si>
    <t>zakup usług zdrowotych</t>
  </si>
  <si>
    <t xml:space="preserve">podróże służbowe krajowe                         </t>
  </si>
  <si>
    <t xml:space="preserve">Kolonie i obozy oraz inne formy wypoczynku dzieci i młodzieży </t>
  </si>
  <si>
    <t>szkolnej, a także szkolenia młodzieży</t>
  </si>
  <si>
    <t xml:space="preserve">zakup usług  </t>
  </si>
  <si>
    <t>Pomoc materialna dla uczniów</t>
  </si>
  <si>
    <t>stypendia dla uczniów</t>
  </si>
  <si>
    <t>inne formy pomocy dla uczniów (motywacyjne)</t>
  </si>
  <si>
    <t>GOSPODARKA KOMUNALNA I OCHRONA</t>
  </si>
  <si>
    <t xml:space="preserve">ŚRODOWISKA          </t>
  </si>
  <si>
    <t>Gospodarka ściekowa i ochrona wód</t>
  </si>
  <si>
    <t>zakup usłu pozostałych</t>
  </si>
  <si>
    <t xml:space="preserve">Oczyszczanie miast i wsi </t>
  </si>
  <si>
    <t xml:space="preserve">składki  na ubezpieczenie społeczne </t>
  </si>
  <si>
    <t>składki na FP</t>
  </si>
  <si>
    <t>zakup usług  /zimowe utrzymanie dróg i rady sołeckie/</t>
  </si>
  <si>
    <t>wydatki na zakupy inwestycyjne</t>
  </si>
  <si>
    <t>Utrzymanie zieleni w miastach i gminach</t>
  </si>
  <si>
    <t>zakup materiałów /zakup sadzonek drzew i krzewów/</t>
  </si>
  <si>
    <t>zakup usług /cięcia korekcyjne drzew/</t>
  </si>
  <si>
    <t xml:space="preserve">Oświetlenie ulic, placów i dróg </t>
  </si>
  <si>
    <t xml:space="preserve">zakup energii (świetlenia ulicznego)                                       </t>
  </si>
  <si>
    <t xml:space="preserve">zakup usług remontowych                   </t>
  </si>
  <si>
    <t xml:space="preserve">zakup usług pozostałych         </t>
  </si>
  <si>
    <t>wydatki inwestycyjne jednostek budżetowych (modenizacja oświetlenia)</t>
  </si>
  <si>
    <t xml:space="preserve">Wpływy i wydatki związane z gromadzeniem środków z opłat produktowych </t>
  </si>
  <si>
    <t>składki na ubezpieczenia społeczne</t>
  </si>
  <si>
    <t xml:space="preserve">zakup materiałów i wyposażenia                 </t>
  </si>
  <si>
    <t xml:space="preserve">zakup usług remontowych                             </t>
  </si>
  <si>
    <t xml:space="preserve">zakup usług pozostałych                                 </t>
  </si>
  <si>
    <t>KULTURA  I OCHRONA DZIEDZICTWA</t>
  </si>
  <si>
    <t xml:space="preserve">NARODOWEGO          </t>
  </si>
  <si>
    <t xml:space="preserve">      </t>
  </si>
  <si>
    <t>Domy i ośrodki kultury, świetlice  i kluby</t>
  </si>
  <si>
    <t xml:space="preserve">wynagrodzenia osobowe pracowników  świetlic wiejskich                </t>
  </si>
  <si>
    <t xml:space="preserve">dodatkowe wynagrodzenie roczne                 </t>
  </si>
  <si>
    <t xml:space="preserve">składki na ubezpieczenie społeczne                    </t>
  </si>
  <si>
    <t xml:space="preserve">składki na Fundusz Pracy                                   </t>
  </si>
  <si>
    <t xml:space="preserve">zakup materiałów i wyposażenia                     </t>
  </si>
  <si>
    <t xml:space="preserve">zakup energii                                                </t>
  </si>
  <si>
    <t xml:space="preserve">zakup usług remontowych                                                                    </t>
  </si>
  <si>
    <t>zakup usług zdrowotnych - badania lekarskie</t>
  </si>
  <si>
    <t xml:space="preserve">zakup usług dotyczących funkcjonowania świetlic i klubów </t>
  </si>
  <si>
    <t xml:space="preserve">Biblioteki </t>
  </si>
  <si>
    <t>dotacja podmiotowa z budżetu dla samorządowej instytucji kultury</t>
  </si>
  <si>
    <t>Ochrona i koserwacja zabytków</t>
  </si>
  <si>
    <t>dotacja celowa z budżetu na finansowanie lub dofinansowanie</t>
  </si>
  <si>
    <t>zadań zleconych do realizacji stowarzyszeniom</t>
  </si>
  <si>
    <t xml:space="preserve">KULTURA FIZYCZNA I SPORT      </t>
  </si>
  <si>
    <t xml:space="preserve">Obiekty sportowe </t>
  </si>
  <si>
    <t xml:space="preserve">zakup usług remontowych </t>
  </si>
  <si>
    <t>wydatki inwestycyjne</t>
  </si>
  <si>
    <t xml:space="preserve">Zadania w zakresie kultury  fizycznej i sportu  </t>
  </si>
  <si>
    <t>Ogółem wydatki:</t>
  </si>
  <si>
    <t>Załącznik nr  5</t>
  </si>
  <si>
    <t>Przychody i rozchody związane z pokryciem deficytu w 2007 roku</t>
  </si>
  <si>
    <t>Przychody</t>
  </si>
  <si>
    <t>Rozchody</t>
  </si>
  <si>
    <t xml:space="preserve">Przychody z zaciągniętych  
pożyczek na finansowanie
zadań realizowanych z udziałem
środków pochodzących z budżetu UE                                     
 </t>
  </si>
  <si>
    <t xml:space="preserve">Przychody z zaciągniętych
pożyczek i kredytów na rynku
krajowym                                       
</t>
  </si>
  <si>
    <t xml:space="preserve">Przychody ze sprzedaży innych papierów wartościowych                   
</t>
  </si>
  <si>
    <t xml:space="preserve">Spłaty otrzymanych krajowych pożyczek i kredytów                
</t>
  </si>
  <si>
    <t xml:space="preserve">Spłaty pożyczek otrzymanych na finansowanie zadań realizowanych z udziałem środków pochodzących z budżetu UE      
</t>
  </si>
  <si>
    <t>Wykup innych papierów wartościowych (obligacji)</t>
  </si>
  <si>
    <t>OGÓŁEM</t>
  </si>
  <si>
    <t>Saldo przychodów na sfinansowanie deficytu</t>
  </si>
  <si>
    <t>DOCHODY</t>
  </si>
  <si>
    <t>PRZYCHODY</t>
  </si>
  <si>
    <t>ROZCHODY</t>
  </si>
  <si>
    <t>razem</t>
  </si>
  <si>
    <t>Załącznik nr  6</t>
  </si>
  <si>
    <t xml:space="preserve">                                                       Prognoza kwoty długu na 2007 rok i lata następne - GMINA ŚWIDNICA</t>
  </si>
  <si>
    <t>Lp.</t>
  </si>
  <si>
    <t>Wykonanie na dzień 31.12.2005 r.</t>
  </si>
  <si>
    <t>Kwota długu na 31.12.2006 r. (prognoza)</t>
  </si>
  <si>
    <t>PLAN NA ROK</t>
  </si>
  <si>
    <t>I.</t>
  </si>
  <si>
    <r>
      <t xml:space="preserve">Ogółem kwota zadłużenia, </t>
    </r>
    <r>
      <rPr>
        <sz val="12"/>
        <rFont val="Times New Roman"/>
        <family val="1"/>
      </rPr>
      <t>w tym z tytułu:</t>
    </r>
  </si>
  <si>
    <t>Wyemitowania papierów wartościowych</t>
  </si>
  <si>
    <t xml:space="preserve"> 2. </t>
  </si>
  <si>
    <t>Zaciągniętych kredytów i pożyczek</t>
  </si>
  <si>
    <t xml:space="preserve"> 3. </t>
  </si>
  <si>
    <t>Przyjętych depozytów</t>
  </si>
  <si>
    <t>Wymagalnych zobowiązań /a+b/</t>
  </si>
  <si>
    <t>a/ jednostek budżetowych, w tym: z tytułu:</t>
  </si>
  <si>
    <t xml:space="preserve">    - dostaw i usług</t>
  </si>
  <si>
    <t xml:space="preserve">    - składek na ubez. społeczne i fundusz pracy</t>
  </si>
  <si>
    <t>b/ pozostałych jedn. sektora fin. publicznych</t>
  </si>
  <si>
    <t xml:space="preserve">    w szczególności wynikające z ustaw i orzeczeń</t>
  </si>
  <si>
    <t xml:space="preserve">    sądu, udzielonych poręczeń i gwarancji</t>
  </si>
  <si>
    <t>Planowane przychody:</t>
  </si>
  <si>
    <t xml:space="preserve">             - planowane kredyty i pożyczki</t>
  </si>
  <si>
    <t xml:space="preserve">             - planowane pożyczki na prefinansowanie</t>
  </si>
  <si>
    <t xml:space="preserve">             - planowane obligacje </t>
  </si>
  <si>
    <t xml:space="preserve">             - wolne środki</t>
  </si>
  <si>
    <t>Poziom obsługi długu /spłata rat wraz z odsetkami w danym roku/, z tego:</t>
  </si>
  <si>
    <r>
      <t xml:space="preserve">a)  raty kredytów i pożyczek, </t>
    </r>
    <r>
      <rPr>
        <b/>
        <sz val="10"/>
        <rFont val="Times New Roman"/>
        <family val="1"/>
      </rPr>
      <t>w tym</t>
    </r>
    <r>
      <rPr>
        <sz val="10"/>
        <rFont val="Times New Roman"/>
        <family val="1"/>
      </rPr>
      <t>:</t>
    </r>
  </si>
  <si>
    <t xml:space="preserve">spłata pożyczek na prefinansowanie </t>
  </si>
  <si>
    <t>b) wykup papierów wartościowych</t>
  </si>
  <si>
    <r>
      <t>c) odsetki i dyskonto,</t>
    </r>
    <r>
      <rPr>
        <b/>
        <sz val="10"/>
        <rFont val="Times New Roman"/>
        <family val="1"/>
      </rPr>
      <t>w tym</t>
    </r>
    <r>
      <rPr>
        <sz val="10"/>
        <rFont val="Times New Roman"/>
        <family val="1"/>
      </rPr>
      <t xml:space="preserve">: </t>
    </r>
  </si>
  <si>
    <t xml:space="preserve"> odsetki od pożyczek na prefinansowanie </t>
  </si>
  <si>
    <t>IV.</t>
  </si>
  <si>
    <t>Prognozowane dochody budżetowe</t>
  </si>
  <si>
    <t>w tym:- dochody własne</t>
  </si>
  <si>
    <r>
      <t>—</t>
    </r>
    <r>
      <rPr>
        <sz val="12"/>
        <rFont val="Times New Roman"/>
        <family val="1"/>
      </rPr>
      <t>subwencje</t>
    </r>
  </si>
  <si>
    <t>—dotacje</t>
  </si>
  <si>
    <t>—dotacje na inwestycje</t>
  </si>
  <si>
    <t>V.</t>
  </si>
  <si>
    <t>Relacje do dochodów (w %):</t>
  </si>
  <si>
    <t>a)  długu  / I :IV /</t>
  </si>
  <si>
    <t xml:space="preserve">b) długu po uwzględnieniu wyłączeń </t>
  </si>
  <si>
    <t>c) obsługi długu  / III : IV /</t>
  </si>
  <si>
    <t>d) obsługi długu po uwzględnieniu wyłączeń (bez pożyczek na prefinanowanie)</t>
  </si>
  <si>
    <t>VI.</t>
  </si>
  <si>
    <t>Prognozowane wydatki</t>
  </si>
  <si>
    <t>w tym inwestycyjne</t>
  </si>
  <si>
    <t>VII.</t>
  </si>
  <si>
    <t>Wynik finansowy /IV-V/</t>
  </si>
  <si>
    <t>finasowanie /przychody - rozchody/</t>
  </si>
  <si>
    <t>VIII.</t>
  </si>
  <si>
    <t>Relacja w %</t>
  </si>
  <si>
    <t>a) udział wydatków majątkowych w wydatkach ogółem</t>
  </si>
  <si>
    <t>b) udział dochodów własnych w dochodach ogółem</t>
  </si>
  <si>
    <t>obligacje 2006:</t>
  </si>
  <si>
    <t>31.12.2005</t>
  </si>
  <si>
    <t>spłata w 2006</t>
  </si>
  <si>
    <t>wyemitowane w 2006</t>
  </si>
  <si>
    <t>poziom obsługi długu</t>
  </si>
  <si>
    <t>prefinansowanie</t>
  </si>
  <si>
    <t>odsetki od prefinansowania</t>
  </si>
  <si>
    <t>pozyczki 2006</t>
  </si>
  <si>
    <t xml:space="preserve">2008 r. </t>
  </si>
  <si>
    <t>2009 r.</t>
  </si>
  <si>
    <t>2010 r.</t>
  </si>
  <si>
    <t>2011 r.</t>
  </si>
  <si>
    <t>stan na 31.12.2005</t>
  </si>
  <si>
    <t>stan na 31.12.2006</t>
  </si>
  <si>
    <t>spłaty pożyczek w 2006 r</t>
  </si>
  <si>
    <t>spłaty w 2007</t>
  </si>
  <si>
    <t>zacuągniete w 2006</t>
  </si>
  <si>
    <t>zaciąg. W 2007</t>
  </si>
  <si>
    <t>Załącznik nr 7</t>
  </si>
  <si>
    <t xml:space="preserve">                                Plan finansowy zadań zleconych Gminie Świdnica w zakresie administracji rządowej na 2007 rok</t>
  </si>
  <si>
    <t xml:space="preserve">Dział </t>
  </si>
  <si>
    <t>§</t>
  </si>
  <si>
    <t>Wydatki</t>
  </si>
  <si>
    <t>Dotacje celowe na zadania zlecone w 2007 roku</t>
  </si>
  <si>
    <t xml:space="preserve">      ogółem</t>
  </si>
  <si>
    <t>wynagro-</t>
  </si>
  <si>
    <t>pochodne</t>
  </si>
  <si>
    <t xml:space="preserve">  pozostałe</t>
  </si>
  <si>
    <t>wydatki</t>
  </si>
  <si>
    <t>dzenia</t>
  </si>
  <si>
    <t>wynagrodz.</t>
  </si>
  <si>
    <t xml:space="preserve">  wydatki</t>
  </si>
  <si>
    <t>majatkowe</t>
  </si>
  <si>
    <t>4010,4040,4170</t>
  </si>
  <si>
    <t>4110,4120,4130</t>
  </si>
  <si>
    <t xml:space="preserve">  bieżące</t>
  </si>
  <si>
    <t xml:space="preserve">Administracja publiczna </t>
  </si>
  <si>
    <t xml:space="preserve">Urzędy wojewódzkie </t>
  </si>
  <si>
    <t>razem dział 750</t>
  </si>
  <si>
    <t>Urzędy naczelnych organów władzy państwowej</t>
  </si>
  <si>
    <t>kontroli i ochrony prawa oraz sądownictwa</t>
  </si>
  <si>
    <t xml:space="preserve">kontroli i ochrony prawa </t>
  </si>
  <si>
    <t>razem dział 751</t>
  </si>
  <si>
    <t>Obrona narodowa</t>
  </si>
  <si>
    <t>Pozostałe wydatki obronne</t>
  </si>
  <si>
    <t>razem dział 752</t>
  </si>
  <si>
    <t>Bezpieczeństwo publiczne i ochrona</t>
  </si>
  <si>
    <t>przeciwpożarowa</t>
  </si>
  <si>
    <t>Obrona cywilna</t>
  </si>
  <si>
    <t>razem dział 754</t>
  </si>
  <si>
    <t>Pomoc społeczna</t>
  </si>
  <si>
    <t>Świadczenia rodzinne oraz składki na ubezpieczenia</t>
  </si>
  <si>
    <t>emerytalne i rentowe z ubezpieczenia społecznego</t>
  </si>
  <si>
    <t>Składki na ubezpieczenie zdrowotne opłacane za</t>
  </si>
  <si>
    <t>osoby pobierające niektóre świadczenia z pomocy społ.</t>
  </si>
  <si>
    <t>oraz niektóre świadczenia rodzinne</t>
  </si>
  <si>
    <t>Zasiłki i pomoc w naturze oraz składki na</t>
  </si>
  <si>
    <t xml:space="preserve">ubezpieczenia społeczne </t>
  </si>
  <si>
    <t>razem dział 852</t>
  </si>
  <si>
    <t>Ogółem</t>
  </si>
  <si>
    <t xml:space="preserve"> </t>
  </si>
  <si>
    <t>Załącznik nr 8</t>
  </si>
  <si>
    <t xml:space="preserve">Dochody związane z realizacją zadań z zakresu administracji rządowej, które podlegają przekazaniu do budżetu państwa </t>
  </si>
  <si>
    <t>w złotych</t>
  </si>
  <si>
    <t>Kwota</t>
  </si>
  <si>
    <t>0690</t>
  </si>
  <si>
    <t>0970</t>
  </si>
  <si>
    <t>0830</t>
  </si>
  <si>
    <t>Załącznik nr 9</t>
  </si>
  <si>
    <t>Plany finansowe dochodów własnych</t>
  </si>
  <si>
    <t xml:space="preserve">  jednostek budżetowych na 2007 rok</t>
  </si>
  <si>
    <t>Dochody</t>
  </si>
  <si>
    <t xml:space="preserve">Rozdział </t>
  </si>
  <si>
    <t>OŚWIATA I WYCHOWANIE</t>
  </si>
  <si>
    <t>Szkoły podstawowe</t>
  </si>
  <si>
    <t>0750</t>
  </si>
  <si>
    <t>dochody z najmu i dzierżawy składników</t>
  </si>
  <si>
    <t>majątkowych Skarbu Państwa lub</t>
  </si>
  <si>
    <t xml:space="preserve">jedn. samorządu terytorialnego oraz </t>
  </si>
  <si>
    <t>innych umów o podobnym charakterze</t>
  </si>
  <si>
    <t>^^^^^^^^^</t>
  </si>
  <si>
    <t>* SP Pszenno</t>
  </si>
  <si>
    <t>* SP Witoszów Dolny</t>
  </si>
  <si>
    <t>wpływy z usług</t>
  </si>
  <si>
    <t>^^^^^^^^^^</t>
  </si>
  <si>
    <t>* SP Lutomia Dolna</t>
  </si>
  <si>
    <t>Gimnazja</t>
  </si>
  <si>
    <t>dochody z najmu dzierżawy składników</t>
  </si>
  <si>
    <t>^^^^^^^</t>
  </si>
  <si>
    <t>* Gimnazja Lutomia Dolna</t>
  </si>
  <si>
    <t>* Gimnazjum Pszenno</t>
  </si>
  <si>
    <t>* Gimnazjum Witoszów Dolny</t>
  </si>
  <si>
    <t>Razem dochody</t>
  </si>
  <si>
    <t>zakup środków żywności</t>
  </si>
  <si>
    <t>* Gimnazjum Lutomia Dolna</t>
  </si>
  <si>
    <t>zakup pomocy naukowych, dydaktycznych</t>
  </si>
  <si>
    <t>i książek</t>
  </si>
  <si>
    <t>Razem wydatki</t>
  </si>
  <si>
    <t>Załącznik nr 10</t>
  </si>
  <si>
    <t>Plan przychodów i wydatków</t>
  </si>
  <si>
    <t>Gminnego Funduszu Ochrony Środowiska</t>
  </si>
  <si>
    <t>i Gospodarki Wodnej na 2007 rok</t>
  </si>
  <si>
    <t>KWOTA (w zł)</t>
  </si>
  <si>
    <t>§ 0690</t>
  </si>
  <si>
    <t>- wpływy za gospodarcze korzystanie ze środowiska</t>
  </si>
  <si>
    <t>i wpływy z tytułu kar za nieprzestrzeganie wymagań</t>
  </si>
  <si>
    <t xml:space="preserve">ochrony środowiska z UW i WFOŚiGW     </t>
  </si>
  <si>
    <t>§ 4210</t>
  </si>
  <si>
    <t xml:space="preserve">- zakup worków na akcję „Sprzątanie Świata”      </t>
  </si>
  <si>
    <t xml:space="preserve">- prenumerata czasopism ekologicznych   </t>
  </si>
  <si>
    <t xml:space="preserve">- zakup nagród na konkursy o tematyce ekologicznej   </t>
  </si>
  <si>
    <t>- zakup pojemników do selektywnej zbiórki odpadów</t>
  </si>
  <si>
    <t>razem § 4210</t>
  </si>
  <si>
    <t xml:space="preserve">§ 4300 </t>
  </si>
  <si>
    <t xml:space="preserve">- eksploatacja kubłów na przystankach autobusowych  </t>
  </si>
  <si>
    <t>- eksploatacja pojemników na pojemniki plastikowe PET</t>
  </si>
  <si>
    <t xml:space="preserve">- eksploatacja pojemnikówna stłuczkę szklaną </t>
  </si>
  <si>
    <t>- eksploatacja pojemników na makulaturę</t>
  </si>
  <si>
    <t>- uporządkowanie dzikich wysypisk</t>
  </si>
  <si>
    <t xml:space="preserve">- usługi transportowe dotyczące akcji "Sprzątanie świata”  </t>
  </si>
  <si>
    <t xml:space="preserve">- szkolenia z zakresu ochrony środowiska        </t>
  </si>
  <si>
    <t xml:space="preserve">- wykonanie tablic informacyjnych i szlabanów zabezpieczających </t>
  </si>
  <si>
    <t>dojazd do "dzikich wysypisk"</t>
  </si>
  <si>
    <t xml:space="preserve">- uporządkowanie gospodarki wodnej, wykonanie przyłączy </t>
  </si>
  <si>
    <t xml:space="preserve">w budynkach czynszowych, zabezpieczenie czystości i porządku </t>
  </si>
  <si>
    <t>na terenie Gminy</t>
  </si>
  <si>
    <t xml:space="preserve">razem § 4300 </t>
  </si>
  <si>
    <t xml:space="preserve">§ 6110                          </t>
  </si>
  <si>
    <t>- kanalizacja Gminy</t>
  </si>
  <si>
    <t xml:space="preserve">razem § 6110 </t>
  </si>
  <si>
    <t>Załącznik nr 11</t>
  </si>
  <si>
    <t>Dotacje podmiotowe w 2007 roku</t>
  </si>
  <si>
    <t>Nazwa instytucji</t>
  </si>
  <si>
    <t>Kwota dotacji</t>
  </si>
  <si>
    <t>Bibloteka Publiczna Gminy Świdnica</t>
  </si>
  <si>
    <t>Załącznik nr 12</t>
  </si>
  <si>
    <t>Dotacje celowe na zadania realizowane przez podmioty należące
i nienależące do sektora finansów publicznych w 2007 roku</t>
  </si>
  <si>
    <t>Nazwa zadania</t>
  </si>
  <si>
    <t>Ochrona i konserwacja zabytków</t>
  </si>
  <si>
    <t>Zadania w zakresie kultury fizycznej i sportu</t>
  </si>
  <si>
    <t>Przedszkola specjalne</t>
  </si>
  <si>
    <t>Załącznik nr 14</t>
  </si>
  <si>
    <t>L.p.</t>
  </si>
  <si>
    <t>Planowane wydatki z budżetu na 2007 rok</t>
  </si>
  <si>
    <t>w tym :</t>
  </si>
  <si>
    <t>Inne- (amortyzacja ŚPWiK)</t>
  </si>
  <si>
    <t>WYDATKI Z GFOŚiGW</t>
  </si>
  <si>
    <t>środki własne</t>
  </si>
  <si>
    <t>dochody własne</t>
  </si>
  <si>
    <t>przychody z kredytów, pożyczek obligacji</t>
  </si>
  <si>
    <t>ZPORR/SPO/  RPO</t>
  </si>
  <si>
    <t>WFOŚiGW</t>
  </si>
  <si>
    <t>Dolnośl. Urząd Wojewódzki</t>
  </si>
  <si>
    <t>Budżet państwa</t>
  </si>
  <si>
    <t>FOGR</t>
  </si>
  <si>
    <t>6.</t>
  </si>
  <si>
    <t>7.</t>
  </si>
  <si>
    <t>8.</t>
  </si>
  <si>
    <t>9.</t>
  </si>
  <si>
    <t>10.</t>
  </si>
  <si>
    <t>11.</t>
  </si>
  <si>
    <t>12.</t>
  </si>
  <si>
    <t>13.</t>
  </si>
  <si>
    <t>Budowa kanalizacji sanitarnej w gminie - w tym na projekty 450 000 zł</t>
  </si>
  <si>
    <t>Budowa sieci wodociągowych w miejscowościach Jakubów, Modliszów, Lubachów-Złoty Las, Słotwina-Komorów-Mokrzeszów - zakończenie wodociągowania Gminy</t>
  </si>
  <si>
    <t>Regulacja rowu "Kotarba" w miejscowości Mokrzeszów</t>
  </si>
  <si>
    <t>Odtworzenie ubezpieczeń oraz odmulenie kanału "Młynówka" w miejscowości Bystrzyca Górna</t>
  </si>
  <si>
    <t>RAZEM DZIAŁ 010</t>
  </si>
  <si>
    <t xml:space="preserve">Budowa drogi Krzyżowa do drogi wojewódzkiej </t>
  </si>
  <si>
    <t>Budowa drogi Lutomia Dolna, dz. nr 728</t>
  </si>
  <si>
    <t>Budowa drogi w Grodziszczu w rejonie świetlicy</t>
  </si>
  <si>
    <t>Droga w Pszennie, ul. Akacjowa</t>
  </si>
  <si>
    <t>600</t>
  </si>
  <si>
    <t>60016</t>
  </si>
  <si>
    <t>RAZEM DZIAŁ 600</t>
  </si>
  <si>
    <t>Zakup mienia komunalnego</t>
  </si>
  <si>
    <t>70005</t>
  </si>
  <si>
    <t>Budowa budynku komunalnego w Pszennie</t>
  </si>
  <si>
    <t>RAZEM DZIAŁ 700</t>
  </si>
  <si>
    <t>Spłaty rat za samochód (&amp;6060)</t>
  </si>
  <si>
    <t xml:space="preserve">Termomodernizacja budynku UG </t>
  </si>
  <si>
    <t>Spłaty rat za sieć strukturalną</t>
  </si>
  <si>
    <t>RAZEM DZIAŁ 750</t>
  </si>
  <si>
    <t>Budowa remizy OSP w Grodziszczu</t>
  </si>
  <si>
    <t>RAZEM DZIAŁ 754</t>
  </si>
  <si>
    <t xml:space="preserve">Budowa hali sportowej przy budynku gimnazjum w Witoszowie Dolnym </t>
  </si>
  <si>
    <t>801</t>
  </si>
  <si>
    <t>80110</t>
  </si>
  <si>
    <t>RAZEM DZIAŁ 801</t>
  </si>
  <si>
    <t>RAZEM DZIAŁ 852</t>
  </si>
  <si>
    <t>Doświetlenie wsi w gminie</t>
  </si>
  <si>
    <t>90003</t>
  </si>
  <si>
    <t>RAZEM DZIAŁ 900</t>
  </si>
  <si>
    <t>92601</t>
  </si>
  <si>
    <t>RAZEM DZIAŁ 926</t>
  </si>
  <si>
    <t>Załącznik nr 15</t>
  </si>
  <si>
    <t>Limity wydatków na wieloletnie programy inwestycyjne na lata 2007-2010</t>
  </si>
  <si>
    <t xml:space="preserve">      Lp.</t>
  </si>
  <si>
    <t>Jednostka organizacyjna, która będzie realizować zadanie</t>
  </si>
  <si>
    <t>Okres realizacji zadania</t>
  </si>
  <si>
    <t>Wartość  kosztorysowa w zł</t>
  </si>
  <si>
    <t>Źródła      finansowania zadania</t>
  </si>
  <si>
    <t>Nakłady do poniesienia w latach</t>
  </si>
  <si>
    <t>WODA- Program poprawy infrastruktury technicznej i społecznej</t>
  </si>
  <si>
    <t>Budowa sieci wodociągowych w miejscowościach: Jakubów, Modliszów, Lubachów - Złoty Las, Słotwina -Komorów-Mokrzeszów - zakończenie wodociągowania Gminy.</t>
  </si>
  <si>
    <t xml:space="preserve">Urząd Gminy </t>
  </si>
  <si>
    <t>2006-2009</t>
  </si>
  <si>
    <t>Środki własne gminy</t>
  </si>
  <si>
    <t>GFOŚiGW</t>
  </si>
  <si>
    <t>Fund. strukturalne UE</t>
  </si>
  <si>
    <t>Cel realizacji zadania: zaopatrzenie wsi w wodę</t>
  </si>
  <si>
    <t>Razem</t>
  </si>
  <si>
    <t>K A N A L I Z A C  J A- Program poprawy infrastruktury technicznej i społecznej</t>
  </si>
  <si>
    <t>Budowa kanalizacji sanitarnej w gminie</t>
  </si>
  <si>
    <t>Urząd Gminy</t>
  </si>
  <si>
    <t>2007-2010</t>
  </si>
  <si>
    <t>Fund. struktur-ralne UE</t>
  </si>
  <si>
    <t>Cel realizacji zadania: odprowadzenie ścieków z gospodarstw domowych</t>
  </si>
  <si>
    <t>DROGI-Program poprawy infrastruktury technicznej i społecznej</t>
  </si>
  <si>
    <t>Wykonanie nawierzchni asfaltowej wraz z podbudową na drodze gminnej w Witoszowie Dolnym</t>
  </si>
  <si>
    <t>Cel realizacji zadania: poprawa stanu technicznego drogi</t>
  </si>
  <si>
    <t>OŚWIATA I SPORT- Program poprawy infrastruktury technicznej i społecznej</t>
  </si>
  <si>
    <t>2006-2008</t>
  </si>
  <si>
    <t>Cel realizacji zadania:Poprawa stanu technicznego</t>
  </si>
  <si>
    <t>Kontrakt Woj.</t>
  </si>
  <si>
    <t>I N N E       I N W E S T Y C J E - Program poprawy infrastruktury technicznej i społecznej</t>
  </si>
  <si>
    <t>2005-2009</t>
  </si>
  <si>
    <t>Cel realizacji zadania:  zabepieczenie przeciwpożarowe</t>
  </si>
  <si>
    <t>2007-2009</t>
  </si>
  <si>
    <t>Fund. Strukturalne UE</t>
  </si>
  <si>
    <t>Budżet Państwa</t>
  </si>
  <si>
    <t>Cel realizacji zadania: poprawa warunków mieszkaniowych w gminie</t>
  </si>
  <si>
    <t>Regulacja rowu "Kotarba"w miejscowości Mokrzeszów</t>
  </si>
  <si>
    <t>Cel realizacji zadania: zabezpieczenie przeciwpowodziowe</t>
  </si>
  <si>
    <t>Fund. strukturalne UE ZPORR</t>
  </si>
  <si>
    <t>Kontrakt Wojewódzki</t>
  </si>
  <si>
    <t xml:space="preserve">    Załącznik nr 16</t>
  </si>
  <si>
    <t xml:space="preserve">    Rady Gminy Świdnica</t>
  </si>
  <si>
    <t xml:space="preserve">   Wydatki na zadania inwestycyjne planowane do realizacji w 2007 r.  w ramach programów             i projektów Funduszy Strukturalnych </t>
  </si>
  <si>
    <t>w zł</t>
  </si>
  <si>
    <t xml:space="preserve">               Wykaz zadań inwestycyjnych planowanych przez Gminę Świdnica                                                                                           na 2007 rok</t>
  </si>
  <si>
    <t>inne opłaty (w tym: za zezwolenia na alkohol- 210 tys. zł, z renty planistycznej-200 tys. zł, za zajęcie pasa drodowego- 5,4 tys. zł, opłata produktowa- 3 tys. zł)</t>
  </si>
  <si>
    <r>
      <t>3. dochody uzyskiwane przez gminne jednostki budżetowe</t>
    </r>
    <r>
      <rPr>
        <b/>
        <sz val="8"/>
        <rFont val="Times New Roman"/>
        <family val="1"/>
      </rPr>
      <t xml:space="preserve"> (w tym; za wynajm pomieszczeń UG dz.750-    5 500 zł, za wynajm autobusów GZO dz.801- 5 610 zł,  za usługi GOPS- dz. 852- 6 671 zł, za wynajm świetlic dz. 921- 50 000 zł)</t>
    </r>
  </si>
  <si>
    <t>do uchwały nr IV/12/2006</t>
  </si>
  <si>
    <t>z dnia 29 grudnia 2006 r.</t>
  </si>
  <si>
    <t xml:space="preserve">                                  do uchwały nr IV/12/ 2006</t>
  </si>
  <si>
    <t>do uchwały nr IV/12/2006 r.</t>
  </si>
  <si>
    <t xml:space="preserve">do uchwały nr IV/12/2006 </t>
  </si>
  <si>
    <t xml:space="preserve">                          do uchwały nr IV/12/2006 </t>
  </si>
  <si>
    <t xml:space="preserve">                              z dnia 29 grudnia 2006 r.</t>
  </si>
  <si>
    <t xml:space="preserve">                                 Rady Gminy Świdnica</t>
  </si>
  <si>
    <t xml:space="preserve">29 grudnia 2006 </t>
  </si>
  <si>
    <t xml:space="preserve">    do uchwały nr IV/12/2006</t>
  </si>
  <si>
    <t xml:space="preserve">    z dnia 29 grudnia 2006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</si>
</sst>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_z_ł_-;\-* #,##0\ _z_ł_-;_-* &quot;-&quot;??\ _z_ł_-;_-@_-"/>
    <numFmt numFmtId="173" formatCode="0.0"/>
    <numFmt numFmtId="174" formatCode="_-* #,##0.0\ _D_M_-;\-* #,##0.0\ _D_M_-;_-* &quot;-&quot;??\ _D_M_-;_-@_-"/>
    <numFmt numFmtId="175" formatCode="_-* #,##0\ _D_M_-;\-* #,##0\ _D_M_-;_-* &quot;-&quot;??\ _D_M_-;_-@_-"/>
    <numFmt numFmtId="176" formatCode="_-* #,##0.000\ _D_M_-;\-* #,##0.000\ _D_M_-;_-* &quot;-&quot;??\ _D_M_-;_-@_-"/>
    <numFmt numFmtId="177" formatCode="_-* #,##0.0\ _z_ł_-;\-* #,##0.0\ _z_ł_-;_-* &quot;-&quot;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0.000%"/>
    <numFmt numFmtId="182" formatCode="0.0%"/>
    <numFmt numFmtId="183" formatCode="0.0000%"/>
  </numFmts>
  <fonts count="83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name val="Arial CE"/>
      <family val="0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0"/>
      <color indexed="9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Arial"/>
      <family val="0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2"/>
      <name val="Arial"/>
      <family val="0"/>
    </font>
    <font>
      <b/>
      <sz val="12"/>
      <color indexed="12"/>
      <name val="Times New Roman"/>
      <family val="1"/>
    </font>
    <font>
      <sz val="12"/>
      <color indexed="10"/>
      <name val="Arial"/>
      <family val="0"/>
    </font>
    <font>
      <b/>
      <u val="single"/>
      <sz val="12"/>
      <color indexed="12"/>
      <name val="Times New Roman"/>
      <family val="1"/>
    </font>
    <font>
      <b/>
      <u val="singleAccounting"/>
      <sz val="12"/>
      <color indexed="12"/>
      <name val="Times New Roman"/>
      <family val="1"/>
    </font>
    <font>
      <sz val="12"/>
      <color indexed="9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u val="singleAccounting"/>
      <sz val="10"/>
      <name val="Times New Roman"/>
      <family val="1"/>
    </font>
    <font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57"/>
      <name val="Times New Roman"/>
      <family val="1"/>
    </font>
    <font>
      <sz val="10"/>
      <color indexed="12"/>
      <name val="Arial"/>
      <family val="0"/>
    </font>
    <font>
      <sz val="13"/>
      <color indexed="10"/>
      <name val="Times New Roman"/>
      <family val="1"/>
    </font>
    <font>
      <sz val="8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2"/>
      <name val="Arial CE"/>
      <family val="2"/>
    </font>
    <font>
      <sz val="12"/>
      <name val="Arial CE"/>
      <family val="2"/>
    </font>
    <font>
      <b/>
      <u val="single"/>
      <sz val="12"/>
      <color indexed="57"/>
      <name val="Times New Roman"/>
      <family val="1"/>
    </font>
    <font>
      <b/>
      <sz val="10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sz val="12"/>
      <color indexed="62"/>
      <name val="Times New Roman"/>
      <family val="1"/>
    </font>
    <font>
      <u val="single"/>
      <sz val="12"/>
      <color indexed="62"/>
      <name val="Times New Roman"/>
      <family val="1"/>
    </font>
    <font>
      <b/>
      <u val="single"/>
      <sz val="12"/>
      <color indexed="62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 CE"/>
      <family val="2"/>
    </font>
    <font>
      <sz val="6"/>
      <color indexed="18"/>
      <name val="Arial CE"/>
      <family val="2"/>
    </font>
    <font>
      <sz val="10"/>
      <color indexed="18"/>
      <name val="Arial CE"/>
      <family val="2"/>
    </font>
    <font>
      <sz val="9"/>
      <color indexed="9"/>
      <name val="Times New Roman"/>
      <family val="1"/>
    </font>
    <font>
      <sz val="9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medium"/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8"/>
      </top>
      <bottom style="medium"/>
    </border>
    <border>
      <left style="thin"/>
      <right style="thin"/>
      <top style="medium"/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8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2" fontId="4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8" fillId="0" borderId="0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9" fillId="0" borderId="2" xfId="0" applyFont="1" applyBorder="1" applyAlignment="1">
      <alignment/>
    </xf>
    <xf numFmtId="172" fontId="4" fillId="0" borderId="0" xfId="0" applyNumberFormat="1" applyFont="1" applyAlignment="1">
      <alignment/>
    </xf>
    <xf numFmtId="172" fontId="3" fillId="0" borderId="0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2" xfId="0" applyFont="1" applyFill="1" applyBorder="1" applyAlignment="1">
      <alignment/>
    </xf>
    <xf numFmtId="17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72" fontId="4" fillId="0" borderId="1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19" applyFont="1" applyBorder="1">
      <alignment/>
      <protection/>
    </xf>
    <xf numFmtId="3" fontId="1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3" xfId="19" applyFont="1" applyBorder="1">
      <alignment/>
      <protection/>
    </xf>
    <xf numFmtId="0" fontId="3" fillId="0" borderId="3" xfId="19" applyFont="1" applyBorder="1" applyAlignment="1">
      <alignment/>
      <protection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19" applyFont="1" applyBorder="1">
      <alignment/>
      <protection/>
    </xf>
    <xf numFmtId="0" fontId="4" fillId="0" borderId="2" xfId="19" applyFont="1" applyBorder="1">
      <alignment/>
      <protection/>
    </xf>
    <xf numFmtId="0" fontId="4" fillId="0" borderId="6" xfId="19" applyFont="1" applyBorder="1">
      <alignment/>
      <protection/>
    </xf>
    <xf numFmtId="3" fontId="4" fillId="0" borderId="7" xfId="19" applyNumberFormat="1" applyFont="1" applyBorder="1" applyAlignment="1">
      <alignment horizontal="center"/>
      <protection/>
    </xf>
    <xf numFmtId="3" fontId="4" fillId="0" borderId="1" xfId="19" applyNumberFormat="1" applyFont="1" applyBorder="1" applyAlignment="1">
      <alignment horizontal="center"/>
      <protection/>
    </xf>
    <xf numFmtId="175" fontId="4" fillId="0" borderId="1" xfId="17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8" xfId="20" applyFont="1" applyBorder="1">
      <alignment/>
      <protection/>
    </xf>
    <xf numFmtId="3" fontId="4" fillId="0" borderId="7" xfId="20" applyNumberFormat="1" applyFont="1" applyBorder="1" applyAlignment="1">
      <alignment horizontal="center"/>
      <protection/>
    </xf>
    <xf numFmtId="3" fontId="4" fillId="0" borderId="1" xfId="20" applyNumberFormat="1" applyFont="1" applyBorder="1" applyAlignment="1">
      <alignment horizontal="center"/>
      <protection/>
    </xf>
    <xf numFmtId="10" fontId="3" fillId="0" borderId="0" xfId="17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19" applyNumberFormat="1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175" fontId="4" fillId="0" borderId="9" xfId="17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19" applyFont="1" applyBorder="1" applyAlignment="1">
      <alignment horizontal="center"/>
      <protection/>
    </xf>
    <xf numFmtId="0" fontId="4" fillId="0" borderId="8" xfId="19" applyFont="1" applyBorder="1">
      <alignment/>
      <protection/>
    </xf>
    <xf numFmtId="3" fontId="4" fillId="0" borderId="7" xfId="19" applyNumberFormat="1" applyFont="1" applyBorder="1" applyAlignment="1">
      <alignment horizontal="center"/>
      <protection/>
    </xf>
    <xf numFmtId="3" fontId="4" fillId="0" borderId="1" xfId="19" applyNumberFormat="1" applyFont="1" applyBorder="1" applyAlignment="1">
      <alignment horizontal="center"/>
      <protection/>
    </xf>
    <xf numFmtId="10" fontId="16" fillId="0" borderId="8" xfId="17" applyNumberFormat="1" applyFont="1" applyBorder="1" applyAlignment="1">
      <alignment horizontal="center"/>
    </xf>
    <xf numFmtId="49" fontId="4" fillId="0" borderId="0" xfId="19" applyNumberFormat="1" applyFont="1" applyBorder="1" applyAlignment="1">
      <alignment horizontal="center"/>
      <protection/>
    </xf>
    <xf numFmtId="0" fontId="17" fillId="0" borderId="10" xfId="19" applyFont="1" applyBorder="1">
      <alignment/>
      <protection/>
    </xf>
    <xf numFmtId="3" fontId="17" fillId="0" borderId="11" xfId="19" applyNumberFormat="1" applyFont="1" applyBorder="1" applyAlignment="1">
      <alignment horizontal="center"/>
      <protection/>
    </xf>
    <xf numFmtId="3" fontId="17" fillId="0" borderId="10" xfId="19" applyNumberFormat="1" applyFont="1" applyBorder="1" applyAlignment="1">
      <alignment horizontal="center"/>
      <protection/>
    </xf>
    <xf numFmtId="175" fontId="4" fillId="0" borderId="10" xfId="17" applyNumberFormat="1" applyFont="1" applyBorder="1" applyAlignment="1">
      <alignment horizontal="center"/>
    </xf>
    <xf numFmtId="175" fontId="4" fillId="0" borderId="11" xfId="17" applyNumberFormat="1" applyFont="1" applyBorder="1" applyAlignment="1">
      <alignment horizontal="center"/>
    </xf>
    <xf numFmtId="175" fontId="4" fillId="0" borderId="1" xfId="0" applyNumberFormat="1" applyFont="1" applyBorder="1" applyAlignment="1">
      <alignment horizontal="center"/>
    </xf>
    <xf numFmtId="0" fontId="4" fillId="0" borderId="10" xfId="19" applyFont="1" applyBorder="1">
      <alignment/>
      <protection/>
    </xf>
    <xf numFmtId="10" fontId="4" fillId="0" borderId="10" xfId="17" applyNumberFormat="1" applyFont="1" applyBorder="1" applyAlignment="1">
      <alignment horizontal="center"/>
    </xf>
    <xf numFmtId="3" fontId="4" fillId="0" borderId="11" xfId="19" applyNumberFormat="1" applyFont="1" applyBorder="1" applyAlignment="1">
      <alignment horizontal="center"/>
      <protection/>
    </xf>
    <xf numFmtId="3" fontId="4" fillId="0" borderId="10" xfId="19" applyNumberFormat="1" applyFont="1" applyBorder="1" applyAlignment="1">
      <alignment horizontal="center"/>
      <protection/>
    </xf>
    <xf numFmtId="3" fontId="18" fillId="0" borderId="10" xfId="19" applyNumberFormat="1" applyFont="1" applyBorder="1" applyAlignment="1">
      <alignment horizontal="center"/>
      <protection/>
    </xf>
    <xf numFmtId="0" fontId="4" fillId="0" borderId="10" xfId="19" applyFont="1" applyBorder="1" applyAlignment="1">
      <alignment wrapText="1"/>
      <protection/>
    </xf>
    <xf numFmtId="3" fontId="4" fillId="0" borderId="11" xfId="19" applyNumberFormat="1" applyFont="1" applyBorder="1" applyAlignment="1">
      <alignment horizontal="center" wrapText="1"/>
      <protection/>
    </xf>
    <xf numFmtId="3" fontId="4" fillId="0" borderId="10" xfId="19" applyNumberFormat="1" applyFont="1" applyBorder="1" applyAlignment="1">
      <alignment horizontal="center" wrapText="1"/>
      <protection/>
    </xf>
    <xf numFmtId="10" fontId="17" fillId="0" borderId="10" xfId="17" applyNumberFormat="1" applyFont="1" applyBorder="1" applyAlignment="1">
      <alignment horizontal="center"/>
    </xf>
    <xf numFmtId="10" fontId="16" fillId="0" borderId="10" xfId="17" applyNumberFormat="1" applyFont="1" applyBorder="1" applyAlignment="1">
      <alignment horizontal="center"/>
    </xf>
    <xf numFmtId="0" fontId="4" fillId="0" borderId="12" xfId="19" applyFont="1" applyBorder="1">
      <alignment/>
      <protection/>
    </xf>
    <xf numFmtId="3" fontId="4" fillId="0" borderId="13" xfId="19" applyNumberFormat="1" applyFont="1" applyBorder="1" applyAlignment="1">
      <alignment horizontal="center"/>
      <protection/>
    </xf>
    <xf numFmtId="3" fontId="4" fillId="0" borderId="12" xfId="19" applyNumberFormat="1" applyFont="1" applyBorder="1" applyAlignment="1">
      <alignment horizontal="center"/>
      <protection/>
    </xf>
    <xf numFmtId="10" fontId="4" fillId="0" borderId="12" xfId="17" applyNumberFormat="1" applyFont="1" applyBorder="1" applyAlignment="1">
      <alignment horizontal="center"/>
    </xf>
    <xf numFmtId="0" fontId="4" fillId="0" borderId="1" xfId="19" applyFont="1" applyBorder="1">
      <alignment/>
      <protection/>
    </xf>
    <xf numFmtId="175" fontId="4" fillId="0" borderId="8" xfId="17" applyNumberFormat="1" applyFont="1" applyBorder="1" applyAlignment="1">
      <alignment horizontal="center"/>
    </xf>
    <xf numFmtId="175" fontId="4" fillId="0" borderId="12" xfId="17" applyNumberFormat="1" applyFont="1" applyBorder="1" applyAlignment="1">
      <alignment horizontal="center"/>
    </xf>
    <xf numFmtId="0" fontId="4" fillId="0" borderId="7" xfId="19" applyFont="1" applyBorder="1" applyAlignment="1">
      <alignment horizontal="center"/>
      <protection/>
    </xf>
    <xf numFmtId="49" fontId="4" fillId="0" borderId="1" xfId="19" applyNumberFormat="1" applyFont="1" applyBorder="1" applyAlignment="1">
      <alignment horizontal="center"/>
      <protection/>
    </xf>
    <xf numFmtId="0" fontId="17" fillId="0" borderId="1" xfId="19" applyFont="1" applyBorder="1" applyAlignment="1">
      <alignment wrapText="1"/>
      <protection/>
    </xf>
    <xf numFmtId="3" fontId="17" fillId="0" borderId="1" xfId="19" applyNumberFormat="1" applyFont="1" applyBorder="1" applyAlignment="1">
      <alignment horizontal="center" wrapText="1"/>
      <protection/>
    </xf>
    <xf numFmtId="0" fontId="17" fillId="0" borderId="1" xfId="19" applyFont="1" applyBorder="1">
      <alignment/>
      <protection/>
    </xf>
    <xf numFmtId="3" fontId="17" fillId="0" borderId="7" xfId="19" applyNumberFormat="1" applyFont="1" applyBorder="1" applyAlignment="1">
      <alignment horizontal="center"/>
      <protection/>
    </xf>
    <xf numFmtId="3" fontId="17" fillId="0" borderId="1" xfId="19" applyNumberFormat="1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3" fontId="3" fillId="3" borderId="14" xfId="19" applyNumberFormat="1" applyFont="1" applyFill="1" applyBorder="1" applyAlignment="1">
      <alignment horizontal="center"/>
      <protection/>
    </xf>
    <xf numFmtId="3" fontId="3" fillId="3" borderId="9" xfId="19" applyNumberFormat="1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wrapText="1"/>
      <protection/>
    </xf>
    <xf numFmtId="0" fontId="17" fillId="0" borderId="12" xfId="19" applyFont="1" applyBorder="1">
      <alignment/>
      <protection/>
    </xf>
    <xf numFmtId="3" fontId="17" fillId="0" borderId="7" xfId="19" applyNumberFormat="1" applyFont="1" applyBorder="1" applyAlignment="1">
      <alignment horizontal="center"/>
      <protection/>
    </xf>
    <xf numFmtId="3" fontId="17" fillId="0" borderId="1" xfId="19" applyNumberFormat="1" applyFont="1" applyBorder="1" applyAlignment="1">
      <alignment horizontal="center"/>
      <protection/>
    </xf>
    <xf numFmtId="10" fontId="4" fillId="0" borderId="8" xfId="17" applyNumberFormat="1" applyFont="1" applyBorder="1" applyAlignment="1">
      <alignment horizontal="center"/>
    </xf>
    <xf numFmtId="0" fontId="4" fillId="0" borderId="4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16" xfId="19" applyFont="1" applyBorder="1">
      <alignment/>
      <protection/>
    </xf>
    <xf numFmtId="3" fontId="4" fillId="0" borderId="17" xfId="19" applyNumberFormat="1" applyFont="1" applyBorder="1" applyAlignment="1">
      <alignment horizontal="center"/>
      <protection/>
    </xf>
    <xf numFmtId="3" fontId="4" fillId="0" borderId="16" xfId="19" applyNumberFormat="1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9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21" xfId="19" applyFont="1" applyBorder="1">
      <alignment/>
      <protection/>
    </xf>
    <xf numFmtId="3" fontId="4" fillId="0" borderId="22" xfId="19" applyNumberFormat="1" applyFont="1" applyBorder="1" applyAlignment="1">
      <alignment horizontal="center"/>
      <protection/>
    </xf>
    <xf numFmtId="3" fontId="4" fillId="0" borderId="21" xfId="19" applyNumberFormat="1" applyFont="1" applyBorder="1" applyAlignment="1">
      <alignment horizontal="center"/>
      <protection/>
    </xf>
    <xf numFmtId="175" fontId="16" fillId="0" borderId="10" xfId="17" applyNumberFormat="1" applyFont="1" applyBorder="1" applyAlignment="1">
      <alignment horizontal="center"/>
    </xf>
    <xf numFmtId="0" fontId="4" fillId="0" borderId="12" xfId="19" applyFont="1" applyBorder="1" applyAlignment="1">
      <alignment wrapText="1"/>
      <protection/>
    </xf>
    <xf numFmtId="3" fontId="4" fillId="0" borderId="13" xfId="19" applyNumberFormat="1" applyFont="1" applyBorder="1" applyAlignment="1">
      <alignment horizontal="center" wrapText="1"/>
      <protection/>
    </xf>
    <xf numFmtId="3" fontId="4" fillId="0" borderId="12" xfId="19" applyNumberFormat="1" applyFont="1" applyBorder="1" applyAlignment="1">
      <alignment horizontal="center" wrapText="1"/>
      <protection/>
    </xf>
    <xf numFmtId="3" fontId="4" fillId="0" borderId="8" xfId="19" applyNumberFormat="1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17" fillId="0" borderId="16" xfId="19" applyFont="1" applyBorder="1">
      <alignment/>
      <protection/>
    </xf>
    <xf numFmtId="3" fontId="17" fillId="0" borderId="15" xfId="19" applyNumberFormat="1" applyFont="1" applyBorder="1" applyAlignment="1">
      <alignment horizontal="center"/>
      <protection/>
    </xf>
    <xf numFmtId="3" fontId="17" fillId="0" borderId="4" xfId="19" applyNumberFormat="1" applyFont="1" applyBorder="1" applyAlignment="1">
      <alignment horizontal="center"/>
      <protection/>
    </xf>
    <xf numFmtId="10" fontId="4" fillId="0" borderId="16" xfId="17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3" fontId="4" fillId="0" borderId="13" xfId="19" applyNumberFormat="1" applyFont="1" applyBorder="1" applyAlignment="1">
      <alignment horizontal="center"/>
      <protection/>
    </xf>
    <xf numFmtId="3" fontId="4" fillId="0" borderId="12" xfId="19" applyNumberFormat="1" applyFont="1" applyBorder="1" applyAlignment="1">
      <alignment horizontal="center"/>
      <protection/>
    </xf>
    <xf numFmtId="10" fontId="4" fillId="0" borderId="23" xfId="17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19" applyNumberFormat="1" applyFont="1" applyBorder="1" applyAlignment="1">
      <alignment horizontal="center" wrapText="1"/>
      <protection/>
    </xf>
    <xf numFmtId="3" fontId="4" fillId="0" borderId="8" xfId="19" applyNumberFormat="1" applyFont="1" applyBorder="1" applyAlignment="1">
      <alignment horizontal="center"/>
      <protection/>
    </xf>
    <xf numFmtId="3" fontId="18" fillId="0" borderId="8" xfId="19" applyNumberFormat="1" applyFont="1" applyBorder="1" applyAlignment="1">
      <alignment horizontal="center"/>
      <protection/>
    </xf>
    <xf numFmtId="175" fontId="17" fillId="0" borderId="10" xfId="17" applyNumberFormat="1" applyFont="1" applyBorder="1" applyAlignment="1">
      <alignment horizontal="center"/>
    </xf>
    <xf numFmtId="3" fontId="18" fillId="0" borderId="12" xfId="19" applyNumberFormat="1" applyFont="1" applyBorder="1" applyAlignment="1">
      <alignment horizontal="center"/>
      <protection/>
    </xf>
    <xf numFmtId="0" fontId="4" fillId="0" borderId="8" xfId="19" applyFont="1" applyBorder="1" applyAlignment="1">
      <alignment wrapText="1"/>
      <protection/>
    </xf>
    <xf numFmtId="3" fontId="4" fillId="0" borderId="7" xfId="19" applyNumberFormat="1" applyFont="1" applyBorder="1" applyAlignment="1">
      <alignment horizontal="center" wrapText="1"/>
      <protection/>
    </xf>
    <xf numFmtId="3" fontId="4" fillId="0" borderId="1" xfId="19" applyNumberFormat="1" applyFont="1" applyBorder="1" applyAlignment="1">
      <alignment horizontal="center" wrapText="1"/>
      <protection/>
    </xf>
    <xf numFmtId="175" fontId="19" fillId="0" borderId="8" xfId="17" applyNumberFormat="1" applyFont="1" applyBorder="1" applyAlignment="1">
      <alignment horizontal="center"/>
    </xf>
    <xf numFmtId="175" fontId="4" fillId="0" borderId="24" xfId="17" applyNumberFormat="1" applyFont="1" applyBorder="1" applyAlignment="1">
      <alignment horizontal="center"/>
    </xf>
    <xf numFmtId="0" fontId="9" fillId="0" borderId="8" xfId="19" applyFont="1" applyBorder="1">
      <alignment/>
      <protection/>
    </xf>
    <xf numFmtId="3" fontId="9" fillId="0" borderId="7" xfId="19" applyNumberFormat="1" applyFont="1" applyBorder="1" applyAlignment="1">
      <alignment horizontal="center"/>
      <protection/>
    </xf>
    <xf numFmtId="3" fontId="9" fillId="0" borderId="1" xfId="19" applyNumberFormat="1" applyFont="1" applyBorder="1" applyAlignment="1">
      <alignment horizontal="center"/>
      <protection/>
    </xf>
    <xf numFmtId="175" fontId="4" fillId="0" borderId="25" xfId="17" applyNumberFormat="1" applyFont="1" applyBorder="1" applyAlignment="1">
      <alignment horizontal="center"/>
    </xf>
    <xf numFmtId="175" fontId="4" fillId="0" borderId="9" xfId="0" applyNumberFormat="1" applyFont="1" applyBorder="1" applyAlignment="1">
      <alignment horizontal="center"/>
    </xf>
    <xf numFmtId="3" fontId="17" fillId="0" borderId="17" xfId="19" applyNumberFormat="1" applyFont="1" applyBorder="1" applyAlignment="1">
      <alignment horizontal="center"/>
      <protection/>
    </xf>
    <xf numFmtId="3" fontId="17" fillId="0" borderId="16" xfId="19" applyNumberFormat="1" applyFont="1" applyBorder="1" applyAlignment="1">
      <alignment horizontal="center"/>
      <protection/>
    </xf>
    <xf numFmtId="3" fontId="17" fillId="0" borderId="12" xfId="19" applyNumberFormat="1" applyFont="1" applyBorder="1" applyAlignment="1">
      <alignment horizontal="center"/>
      <protection/>
    </xf>
    <xf numFmtId="3" fontId="4" fillId="0" borderId="19" xfId="19" applyNumberFormat="1" applyFont="1" applyBorder="1" applyAlignment="1">
      <alignment horizontal="center"/>
      <protection/>
    </xf>
    <xf numFmtId="3" fontId="4" fillId="0" borderId="18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3" fontId="4" fillId="0" borderId="26" xfId="19" applyNumberFormat="1" applyFont="1" applyBorder="1" applyAlignment="1">
      <alignment horizontal="center"/>
      <protection/>
    </xf>
    <xf numFmtId="0" fontId="4" fillId="0" borderId="12" xfId="19" applyFont="1" applyBorder="1" applyAlignment="1">
      <alignment horizontal="left"/>
      <protection/>
    </xf>
    <xf numFmtId="10" fontId="4" fillId="0" borderId="25" xfId="17" applyNumberFormat="1" applyFont="1" applyBorder="1" applyAlignment="1">
      <alignment horizontal="center"/>
    </xf>
    <xf numFmtId="3" fontId="4" fillId="0" borderId="8" xfId="19" applyNumberFormat="1" applyFont="1" applyBorder="1" applyAlignment="1">
      <alignment horizontal="center" wrapText="1"/>
      <protection/>
    </xf>
    <xf numFmtId="0" fontId="17" fillId="0" borderId="1" xfId="19" applyFont="1" applyBorder="1">
      <alignment/>
      <protection/>
    </xf>
    <xf numFmtId="0" fontId="4" fillId="0" borderId="27" xfId="19" applyFont="1" applyBorder="1" applyAlignment="1">
      <alignment horizontal="center"/>
      <protection/>
    </xf>
    <xf numFmtId="3" fontId="4" fillId="0" borderId="19" xfId="19" applyNumberFormat="1" applyFont="1" applyBorder="1" applyAlignment="1">
      <alignment horizontal="center"/>
      <protection/>
    </xf>
    <xf numFmtId="3" fontId="4" fillId="0" borderId="18" xfId="19" applyNumberFormat="1" applyFont="1" applyBorder="1" applyAlignment="1">
      <alignment horizontal="center"/>
      <protection/>
    </xf>
    <xf numFmtId="3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5" fontId="4" fillId="0" borderId="7" xfId="17" applyNumberFormat="1" applyFont="1" applyBorder="1" applyAlignment="1">
      <alignment horizontal="center"/>
    </xf>
    <xf numFmtId="3" fontId="3" fillId="3" borderId="1" xfId="19" applyNumberFormat="1" applyFont="1" applyFill="1" applyBorder="1" applyAlignment="1">
      <alignment horizontal="center"/>
      <protection/>
    </xf>
    <xf numFmtId="175" fontId="4" fillId="0" borderId="16" xfId="17" applyNumberFormat="1" applyFont="1" applyBorder="1" applyAlignment="1">
      <alignment horizontal="center"/>
    </xf>
    <xf numFmtId="3" fontId="3" fillId="3" borderId="8" xfId="19" applyNumberFormat="1" applyFont="1" applyFill="1" applyBorder="1" applyAlignment="1">
      <alignment horizontal="center"/>
      <protection/>
    </xf>
    <xf numFmtId="10" fontId="4" fillId="0" borderId="24" xfId="17" applyNumberFormat="1" applyFont="1" applyBorder="1" applyAlignment="1">
      <alignment horizontal="center"/>
    </xf>
    <xf numFmtId="175" fontId="4" fillId="0" borderId="2" xfId="17" applyNumberFormat="1" applyFont="1" applyBorder="1" applyAlignment="1">
      <alignment horizontal="center"/>
    </xf>
    <xf numFmtId="0" fontId="17" fillId="0" borderId="8" xfId="19" applyFont="1" applyBorder="1">
      <alignment/>
      <protection/>
    </xf>
    <xf numFmtId="3" fontId="17" fillId="0" borderId="26" xfId="19" applyNumberFormat="1" applyFont="1" applyBorder="1" applyAlignment="1">
      <alignment horizontal="center"/>
      <protection/>
    </xf>
    <xf numFmtId="3" fontId="17" fillId="0" borderId="8" xfId="19" applyNumberFormat="1" applyFont="1" applyBorder="1" applyAlignment="1">
      <alignment horizontal="center"/>
      <protection/>
    </xf>
    <xf numFmtId="3" fontId="17" fillId="0" borderId="8" xfId="19" applyNumberFormat="1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0" fontId="4" fillId="0" borderId="1" xfId="19" applyFont="1" applyBorder="1" applyAlignment="1">
      <alignment wrapText="1"/>
      <protection/>
    </xf>
    <xf numFmtId="3" fontId="17" fillId="0" borderId="7" xfId="19" applyNumberFormat="1" applyFont="1" applyBorder="1" applyAlignment="1">
      <alignment horizontal="center" wrapText="1"/>
      <protection/>
    </xf>
    <xf numFmtId="0" fontId="3" fillId="0" borderId="1" xfId="19" applyFont="1" applyBorder="1">
      <alignment/>
      <protection/>
    </xf>
    <xf numFmtId="3" fontId="3" fillId="0" borderId="7" xfId="19" applyNumberFormat="1" applyFont="1" applyBorder="1" applyAlignment="1">
      <alignment horizontal="center"/>
      <protection/>
    </xf>
    <xf numFmtId="3" fontId="3" fillId="0" borderId="1" xfId="19" applyNumberFormat="1" applyFont="1" applyBorder="1" applyAlignment="1">
      <alignment horizontal="center"/>
      <protection/>
    </xf>
    <xf numFmtId="10" fontId="17" fillId="0" borderId="1" xfId="17" applyNumberFormat="1" applyFont="1" applyBorder="1" applyAlignment="1">
      <alignment horizontal="center"/>
    </xf>
    <xf numFmtId="2" fontId="4" fillId="0" borderId="10" xfId="19" applyNumberFormat="1" applyFont="1" applyBorder="1" applyAlignment="1">
      <alignment wrapText="1"/>
      <protection/>
    </xf>
    <xf numFmtId="0" fontId="4" fillId="0" borderId="28" xfId="19" applyFont="1" applyBorder="1">
      <alignment/>
      <protection/>
    </xf>
    <xf numFmtId="3" fontId="4" fillId="0" borderId="15" xfId="19" applyNumberFormat="1" applyFont="1" applyBorder="1" applyAlignment="1">
      <alignment horizontal="center"/>
      <protection/>
    </xf>
    <xf numFmtId="3" fontId="4" fillId="0" borderId="4" xfId="19" applyNumberFormat="1" applyFont="1" applyBorder="1" applyAlignment="1">
      <alignment horizontal="center"/>
      <protection/>
    </xf>
    <xf numFmtId="10" fontId="4" fillId="0" borderId="4" xfId="17" applyNumberFormat="1" applyFont="1" applyBorder="1" applyAlignment="1">
      <alignment horizontal="center"/>
    </xf>
    <xf numFmtId="0" fontId="3" fillId="0" borderId="12" xfId="19" applyFont="1" applyBorder="1" applyAlignment="1">
      <alignment horizontal="center"/>
      <protection/>
    </xf>
    <xf numFmtId="0" fontId="3" fillId="0" borderId="7" xfId="19" applyFont="1" applyBorder="1" applyAlignment="1">
      <alignment horizontal="center" wrapText="1"/>
      <protection/>
    </xf>
    <xf numFmtId="0" fontId="4" fillId="0" borderId="2" xfId="19" applyFont="1" applyBorder="1" applyAlignment="1">
      <alignment horizontal="center" wrapText="1"/>
      <protection/>
    </xf>
    <xf numFmtId="3" fontId="17" fillId="0" borderId="13" xfId="19" applyNumberFormat="1" applyFont="1" applyBorder="1" applyAlignment="1">
      <alignment horizontal="center"/>
      <protection/>
    </xf>
    <xf numFmtId="175" fontId="4" fillId="0" borderId="1" xfId="19" applyNumberFormat="1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3" fontId="17" fillId="0" borderId="22" xfId="19" applyNumberFormat="1" applyFont="1" applyBorder="1" applyAlignment="1">
      <alignment horizontal="center"/>
      <protection/>
    </xf>
    <xf numFmtId="3" fontId="17" fillId="0" borderId="21" xfId="19" applyNumberFormat="1" applyFont="1" applyBorder="1" applyAlignment="1">
      <alignment horizontal="center"/>
      <protection/>
    </xf>
    <xf numFmtId="175" fontId="3" fillId="0" borderId="29" xfId="17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5" fontId="4" fillId="0" borderId="4" xfId="17" applyNumberFormat="1" applyFont="1" applyBorder="1" applyAlignment="1">
      <alignment horizontal="center"/>
    </xf>
    <xf numFmtId="175" fontId="4" fillId="0" borderId="4" xfId="0" applyNumberFormat="1" applyFont="1" applyBorder="1" applyAlignment="1">
      <alignment horizontal="center"/>
    </xf>
    <xf numFmtId="3" fontId="4" fillId="0" borderId="15" xfId="19" applyNumberFormat="1" applyFont="1" applyBorder="1" applyAlignment="1">
      <alignment horizontal="center"/>
      <protection/>
    </xf>
    <xf numFmtId="3" fontId="4" fillId="0" borderId="4" xfId="19" applyNumberFormat="1" applyFont="1" applyBorder="1" applyAlignment="1">
      <alignment horizontal="center"/>
      <protection/>
    </xf>
    <xf numFmtId="10" fontId="4" fillId="0" borderId="9" xfId="17" applyNumberFormat="1" applyFont="1" applyBorder="1" applyAlignment="1">
      <alignment horizontal="center"/>
    </xf>
    <xf numFmtId="3" fontId="9" fillId="0" borderId="30" xfId="19" applyNumberFormat="1" applyFont="1" applyBorder="1" applyAlignment="1">
      <alignment horizontal="center"/>
      <protection/>
    </xf>
    <xf numFmtId="3" fontId="9" fillId="0" borderId="0" xfId="19" applyNumberFormat="1" applyFont="1" applyBorder="1" applyAlignment="1">
      <alignment horizontal="center"/>
      <protection/>
    </xf>
    <xf numFmtId="3" fontId="17" fillId="0" borderId="0" xfId="19" applyNumberFormat="1" applyFont="1" applyBorder="1" applyAlignment="1">
      <alignment horizontal="center"/>
      <protection/>
    </xf>
    <xf numFmtId="0" fontId="9" fillId="0" borderId="10" xfId="19" applyFont="1" applyBorder="1">
      <alignment/>
      <protection/>
    </xf>
    <xf numFmtId="3" fontId="9" fillId="0" borderId="10" xfId="19" applyNumberFormat="1" applyFont="1" applyBorder="1" applyAlignment="1">
      <alignment horizontal="center"/>
      <protection/>
    </xf>
    <xf numFmtId="3" fontId="9" fillId="0" borderId="0" xfId="19" applyNumberFormat="1" applyFont="1" applyBorder="1" applyAlignment="1">
      <alignment horizontal="center"/>
      <protection/>
    </xf>
    <xf numFmtId="3" fontId="4" fillId="0" borderId="0" xfId="19" applyNumberFormat="1" applyFont="1" applyBorder="1" applyAlignment="1">
      <alignment horizontal="center"/>
      <protection/>
    </xf>
    <xf numFmtId="3" fontId="9" fillId="0" borderId="11" xfId="19" applyNumberFormat="1" applyFont="1" applyBorder="1" applyAlignment="1">
      <alignment horizontal="center"/>
      <protection/>
    </xf>
    <xf numFmtId="0" fontId="17" fillId="0" borderId="10" xfId="19" applyFont="1" applyBorder="1" applyAlignment="1">
      <alignment wrapText="1"/>
      <protection/>
    </xf>
    <xf numFmtId="3" fontId="17" fillId="0" borderId="11" xfId="19" applyNumberFormat="1" applyFont="1" applyBorder="1" applyAlignment="1">
      <alignment horizontal="center" wrapText="1"/>
      <protection/>
    </xf>
    <xf numFmtId="3" fontId="17" fillId="0" borderId="10" xfId="19" applyNumberFormat="1" applyFont="1" applyBorder="1" applyAlignment="1">
      <alignment horizontal="center" wrapText="1"/>
      <protection/>
    </xf>
    <xf numFmtId="0" fontId="4" fillId="0" borderId="8" xfId="19" applyFont="1" applyFill="1" applyBorder="1">
      <alignment/>
      <protection/>
    </xf>
    <xf numFmtId="3" fontId="4" fillId="0" borderId="26" xfId="19" applyNumberFormat="1" applyFont="1" applyFill="1" applyBorder="1" applyAlignment="1">
      <alignment horizontal="center"/>
      <protection/>
    </xf>
    <xf numFmtId="3" fontId="4" fillId="0" borderId="8" xfId="19" applyNumberFormat="1" applyFont="1" applyFill="1" applyBorder="1" applyAlignment="1">
      <alignment horizontal="center"/>
      <protection/>
    </xf>
    <xf numFmtId="0" fontId="4" fillId="0" borderId="12" xfId="19" applyFont="1" applyFill="1" applyBorder="1">
      <alignment/>
      <protection/>
    </xf>
    <xf numFmtId="3" fontId="4" fillId="0" borderId="13" xfId="19" applyNumberFormat="1" applyFont="1" applyFill="1" applyBorder="1" applyAlignment="1">
      <alignment horizontal="center"/>
      <protection/>
    </xf>
    <xf numFmtId="3" fontId="4" fillId="0" borderId="12" xfId="19" applyNumberFormat="1" applyFont="1" applyFill="1" applyBorder="1" applyAlignment="1">
      <alignment horizontal="center"/>
      <protection/>
    </xf>
    <xf numFmtId="10" fontId="4" fillId="0" borderId="31" xfId="17" applyNumberFormat="1" applyFont="1" applyBorder="1" applyAlignment="1">
      <alignment horizontal="center"/>
    </xf>
    <xf numFmtId="10" fontId="3" fillId="0" borderId="1" xfId="1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5" fontId="3" fillId="0" borderId="1" xfId="17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13" fillId="5" borderId="0" xfId="0" applyFont="1" applyFill="1" applyAlignment="1">
      <alignment/>
    </xf>
    <xf numFmtId="0" fontId="21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172" fontId="19" fillId="4" borderId="2" xfId="15" applyNumberFormat="1" applyFont="1" applyFill="1" applyBorder="1" applyAlignment="1">
      <alignment/>
    </xf>
    <xf numFmtId="172" fontId="19" fillId="4" borderId="1" xfId="15" applyNumberFormat="1" applyFont="1" applyFill="1" applyBorder="1" applyAlignment="1">
      <alignment/>
    </xf>
    <xf numFmtId="172" fontId="19" fillId="4" borderId="7" xfId="15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172" fontId="4" fillId="4" borderId="2" xfId="15" applyNumberFormat="1" applyFont="1" applyFill="1" applyBorder="1" applyAlignment="1">
      <alignment/>
    </xf>
    <xf numFmtId="172" fontId="24" fillId="4" borderId="2" xfId="15" applyNumberFormat="1" applyFont="1" applyFill="1" applyBorder="1" applyAlignment="1">
      <alignment/>
    </xf>
    <xf numFmtId="172" fontId="4" fillId="4" borderId="1" xfId="15" applyNumberFormat="1" applyFont="1" applyFill="1" applyBorder="1" applyAlignment="1">
      <alignment/>
    </xf>
    <xf numFmtId="172" fontId="4" fillId="4" borderId="7" xfId="15" applyNumberFormat="1" applyFont="1" applyFill="1" applyBorder="1" applyAlignment="1">
      <alignment/>
    </xf>
    <xf numFmtId="172" fontId="6" fillId="4" borderId="0" xfId="0" applyNumberFormat="1" applyFont="1" applyFill="1" applyAlignment="1">
      <alignment/>
    </xf>
    <xf numFmtId="0" fontId="25" fillId="4" borderId="0" xfId="0" applyFont="1" applyFill="1" applyAlignment="1">
      <alignment/>
    </xf>
    <xf numFmtId="0" fontId="26" fillId="4" borderId="1" xfId="0" applyFont="1" applyFill="1" applyBorder="1" applyAlignment="1">
      <alignment horizontal="center"/>
    </xf>
    <xf numFmtId="172" fontId="3" fillId="4" borderId="2" xfId="15" applyNumberFormat="1" applyFont="1" applyFill="1" applyBorder="1" applyAlignment="1">
      <alignment/>
    </xf>
    <xf numFmtId="172" fontId="3" fillId="4" borderId="1" xfId="15" applyNumberFormat="1" applyFont="1" applyFill="1" applyBorder="1" applyAlignment="1">
      <alignment/>
    </xf>
    <xf numFmtId="172" fontId="3" fillId="4" borderId="7" xfId="15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27" fillId="4" borderId="1" xfId="0" applyFont="1" applyFill="1" applyBorder="1" applyAlignment="1">
      <alignment horizontal="center"/>
    </xf>
    <xf numFmtId="0" fontId="27" fillId="4" borderId="0" xfId="0" applyFont="1" applyFill="1" applyBorder="1" applyAlignment="1">
      <alignment/>
    </xf>
    <xf numFmtId="172" fontId="27" fillId="4" borderId="2" xfId="15" applyNumberFormat="1" applyFont="1" applyFill="1" applyBorder="1" applyAlignment="1">
      <alignment/>
    </xf>
    <xf numFmtId="172" fontId="27" fillId="4" borderId="1" xfId="15" applyNumberFormat="1" applyFont="1" applyFill="1" applyBorder="1" applyAlignment="1">
      <alignment/>
    </xf>
    <xf numFmtId="172" fontId="27" fillId="4" borderId="7" xfId="15" applyNumberFormat="1" applyFont="1" applyFill="1" applyBorder="1" applyAlignment="1">
      <alignment/>
    </xf>
    <xf numFmtId="172" fontId="10" fillId="4" borderId="0" xfId="0" applyNumberFormat="1" applyFont="1" applyFill="1" applyAlignment="1">
      <alignment/>
    </xf>
    <xf numFmtId="0" fontId="27" fillId="4" borderId="0" xfId="0" applyFont="1" applyFill="1" applyBorder="1" applyAlignment="1">
      <alignment/>
    </xf>
    <xf numFmtId="172" fontId="28" fillId="4" borderId="33" xfId="15" applyNumberFormat="1" applyFont="1" applyFill="1" applyBorder="1" applyAlignment="1">
      <alignment/>
    </xf>
    <xf numFmtId="0" fontId="27" fillId="4" borderId="9" xfId="0" applyFont="1" applyFill="1" applyBorder="1" applyAlignment="1">
      <alignment horizontal="center"/>
    </xf>
    <xf numFmtId="0" fontId="27" fillId="4" borderId="34" xfId="0" applyFont="1" applyFill="1" applyBorder="1" applyAlignment="1">
      <alignment/>
    </xf>
    <xf numFmtId="172" fontId="27" fillId="4" borderId="35" xfId="15" applyNumberFormat="1" applyFont="1" applyFill="1" applyBorder="1" applyAlignment="1">
      <alignment/>
    </xf>
    <xf numFmtId="172" fontId="27" fillId="4" borderId="9" xfId="15" applyNumberFormat="1" applyFont="1" applyFill="1" applyBorder="1" applyAlignment="1">
      <alignment/>
    </xf>
    <xf numFmtId="172" fontId="27" fillId="4" borderId="14" xfId="15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172" fontId="4" fillId="4" borderId="35" xfId="15" applyNumberFormat="1" applyFont="1" applyFill="1" applyBorder="1" applyAlignment="1">
      <alignment/>
    </xf>
    <xf numFmtId="172" fontId="24" fillId="4" borderId="35" xfId="15" applyNumberFormat="1" applyFont="1" applyFill="1" applyBorder="1" applyAlignment="1">
      <alignment/>
    </xf>
    <xf numFmtId="172" fontId="4" fillId="4" borderId="9" xfId="15" applyNumberFormat="1" applyFont="1" applyFill="1" applyBorder="1" applyAlignment="1">
      <alignment/>
    </xf>
    <xf numFmtId="172" fontId="4" fillId="4" borderId="14" xfId="15" applyNumberFormat="1" applyFont="1" applyFill="1" applyBorder="1" applyAlignment="1">
      <alignment/>
    </xf>
    <xf numFmtId="0" fontId="29" fillId="4" borderId="0" xfId="0" applyFont="1" applyFill="1" applyAlignment="1">
      <alignment/>
    </xf>
    <xf numFmtId="0" fontId="24" fillId="4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172" fontId="24" fillId="4" borderId="1" xfId="15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172" fontId="30" fillId="4" borderId="2" xfId="15" applyNumberFormat="1" applyFont="1" applyFill="1" applyBorder="1" applyAlignment="1">
      <alignment/>
    </xf>
    <xf numFmtId="0" fontId="31" fillId="4" borderId="0" xfId="0" applyFont="1" applyFill="1" applyAlignment="1">
      <alignment/>
    </xf>
    <xf numFmtId="0" fontId="18" fillId="4" borderId="9" xfId="0" applyFont="1" applyFill="1" applyBorder="1" applyAlignment="1">
      <alignment horizontal="center"/>
    </xf>
    <xf numFmtId="0" fontId="4" fillId="4" borderId="34" xfId="0" applyFont="1" applyFill="1" applyBorder="1" applyAlignment="1">
      <alignment/>
    </xf>
    <xf numFmtId="0" fontId="18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31" fillId="4" borderId="36" xfId="0" applyFont="1" applyFill="1" applyBorder="1" applyAlignment="1">
      <alignment/>
    </xf>
    <xf numFmtId="0" fontId="18" fillId="4" borderId="32" xfId="0" applyFon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172" fontId="4" fillId="4" borderId="37" xfId="15" applyNumberFormat="1" applyFont="1" applyFill="1" applyBorder="1" applyAlignment="1">
      <alignment/>
    </xf>
    <xf numFmtId="172" fontId="4" fillId="4" borderId="32" xfId="15" applyNumberFormat="1" applyFont="1" applyFill="1" applyBorder="1" applyAlignment="1">
      <alignment/>
    </xf>
    <xf numFmtId="172" fontId="4" fillId="4" borderId="38" xfId="15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43" fontId="4" fillId="4" borderId="2" xfId="15" applyNumberFormat="1" applyFont="1" applyFill="1" applyBorder="1" applyAlignment="1">
      <alignment/>
    </xf>
    <xf numFmtId="43" fontId="24" fillId="4" borderId="2" xfId="15" applyNumberFormat="1" applyFont="1" applyFill="1" applyBorder="1" applyAlignment="1">
      <alignment/>
    </xf>
    <xf numFmtId="43" fontId="4" fillId="4" borderId="1" xfId="15" applyNumberFormat="1" applyFont="1" applyFill="1" applyBorder="1" applyAlignment="1">
      <alignment/>
    </xf>
    <xf numFmtId="43" fontId="4" fillId="4" borderId="7" xfId="15" applyNumberFormat="1" applyFont="1" applyFill="1" applyBorder="1" applyAlignment="1">
      <alignment/>
    </xf>
    <xf numFmtId="0" fontId="12" fillId="4" borderId="0" xfId="0" applyFont="1" applyFill="1" applyAlignment="1">
      <alignment/>
    </xf>
    <xf numFmtId="0" fontId="3" fillId="4" borderId="1" xfId="0" applyFont="1" applyFill="1" applyBorder="1" applyAlignment="1">
      <alignment/>
    </xf>
    <xf numFmtId="43" fontId="3" fillId="4" borderId="2" xfId="15" applyNumberFormat="1" applyFont="1" applyFill="1" applyBorder="1" applyAlignment="1">
      <alignment/>
    </xf>
    <xf numFmtId="43" fontId="30" fillId="4" borderId="2" xfId="15" applyNumberFormat="1" applyFont="1" applyFill="1" applyBorder="1" applyAlignment="1">
      <alignment/>
    </xf>
    <xf numFmtId="43" fontId="3" fillId="4" borderId="1" xfId="15" applyNumberFormat="1" applyFont="1" applyFill="1" applyBorder="1" applyAlignment="1">
      <alignment/>
    </xf>
    <xf numFmtId="43" fontId="3" fillId="4" borderId="7" xfId="15" applyNumberFormat="1" applyFont="1" applyFill="1" applyBorder="1" applyAlignment="1">
      <alignment/>
    </xf>
    <xf numFmtId="43" fontId="4" fillId="4" borderId="2" xfId="15" applyNumberFormat="1" applyFont="1" applyFill="1" applyBorder="1" applyAlignment="1">
      <alignment/>
    </xf>
    <xf numFmtId="43" fontId="24" fillId="4" borderId="2" xfId="15" applyNumberFormat="1" applyFont="1" applyFill="1" applyBorder="1" applyAlignment="1">
      <alignment/>
    </xf>
    <xf numFmtId="43" fontId="4" fillId="4" borderId="1" xfId="15" applyNumberFormat="1" applyFont="1" applyFill="1" applyBorder="1" applyAlignment="1">
      <alignment/>
    </xf>
    <xf numFmtId="43" fontId="4" fillId="4" borderId="7" xfId="15" applyNumberFormat="1" applyFont="1" applyFill="1" applyBorder="1" applyAlignment="1">
      <alignment/>
    </xf>
    <xf numFmtId="43" fontId="3" fillId="4" borderId="0" xfId="15" applyNumberFormat="1" applyFont="1" applyFill="1" applyBorder="1" applyAlignment="1">
      <alignment/>
    </xf>
    <xf numFmtId="43" fontId="30" fillId="4" borderId="1" xfId="15" applyNumberFormat="1" applyFont="1" applyFill="1" applyBorder="1" applyAlignment="1">
      <alignment/>
    </xf>
    <xf numFmtId="43" fontId="3" fillId="5" borderId="0" xfId="15" applyNumberFormat="1" applyFont="1" applyFill="1" applyBorder="1" applyAlignment="1">
      <alignment/>
    </xf>
    <xf numFmtId="43" fontId="3" fillId="5" borderId="2" xfId="15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172" fontId="26" fillId="4" borderId="0" xfId="15" applyNumberFormat="1" applyFont="1" applyFill="1" applyBorder="1" applyAlignment="1">
      <alignment/>
    </xf>
    <xf numFmtId="172" fontId="18" fillId="4" borderId="0" xfId="15" applyNumberFormat="1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34" xfId="0" applyFont="1" applyFill="1" applyBorder="1" applyAlignment="1">
      <alignment/>
    </xf>
    <xf numFmtId="0" fontId="3" fillId="4" borderId="39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172" fontId="18" fillId="4" borderId="0" xfId="15" applyNumberFormat="1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4" fillId="4" borderId="2" xfId="0" applyFont="1" applyFill="1" applyBorder="1" applyAlignment="1">
      <alignment wrapText="1"/>
    </xf>
    <xf numFmtId="10" fontId="4" fillId="4" borderId="2" xfId="15" applyNumberFormat="1" applyFont="1" applyFill="1" applyBorder="1" applyAlignment="1">
      <alignment horizontal="center"/>
    </xf>
    <xf numFmtId="10" fontId="4" fillId="4" borderId="1" xfId="15" applyNumberFormat="1" applyFont="1" applyFill="1" applyBorder="1" applyAlignment="1">
      <alignment horizontal="center"/>
    </xf>
    <xf numFmtId="10" fontId="4" fillId="4" borderId="0" xfId="15" applyNumberFormat="1" applyFont="1" applyFill="1" applyBorder="1" applyAlignment="1">
      <alignment horizontal="center"/>
    </xf>
    <xf numFmtId="0" fontId="31" fillId="4" borderId="3" xfId="0" applyFont="1" applyFill="1" applyBorder="1" applyAlignment="1">
      <alignment/>
    </xf>
    <xf numFmtId="0" fontId="18" fillId="4" borderId="40" xfId="0" applyFont="1" applyFill="1" applyBorder="1" applyAlignment="1">
      <alignment/>
    </xf>
    <xf numFmtId="0" fontId="4" fillId="4" borderId="5" xfId="0" applyFont="1" applyFill="1" applyBorder="1" applyAlignment="1">
      <alignment wrapText="1"/>
    </xf>
    <xf numFmtId="10" fontId="4" fillId="4" borderId="5" xfId="15" applyNumberFormat="1" applyFont="1" applyFill="1" applyBorder="1" applyAlignment="1">
      <alignment horizontal="center"/>
    </xf>
    <xf numFmtId="10" fontId="18" fillId="4" borderId="3" xfId="15" applyNumberFormat="1" applyFont="1" applyFill="1" applyBorder="1" applyAlignment="1">
      <alignment horizontal="center"/>
    </xf>
    <xf numFmtId="0" fontId="18" fillId="4" borderId="0" xfId="0" applyFont="1" applyFill="1" applyAlignment="1">
      <alignment/>
    </xf>
    <xf numFmtId="172" fontId="18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72" fontId="4" fillId="4" borderId="0" xfId="0" applyNumberFormat="1" applyFont="1" applyFill="1" applyAlignment="1">
      <alignment/>
    </xf>
    <xf numFmtId="3" fontId="24" fillId="4" borderId="0" xfId="0" applyNumberFormat="1" applyFont="1" applyFill="1" applyAlignment="1">
      <alignment/>
    </xf>
    <xf numFmtId="3" fontId="4" fillId="4" borderId="0" xfId="0" applyNumberFormat="1" applyFont="1" applyFill="1" applyAlignment="1">
      <alignment/>
    </xf>
    <xf numFmtId="3" fontId="32" fillId="4" borderId="0" xfId="0" applyNumberFormat="1" applyFont="1" applyFill="1" applyAlignment="1">
      <alignment/>
    </xf>
    <xf numFmtId="3" fontId="32" fillId="4" borderId="0" xfId="0" applyNumberFormat="1" applyFont="1" applyFill="1" applyAlignment="1">
      <alignment/>
    </xf>
    <xf numFmtId="3" fontId="18" fillId="4" borderId="0" xfId="0" applyNumberFormat="1" applyFont="1" applyFill="1" applyAlignment="1">
      <alignment/>
    </xf>
    <xf numFmtId="172" fontId="33" fillId="4" borderId="0" xfId="0" applyNumberFormat="1" applyFont="1" applyFill="1" applyAlignment="1">
      <alignment/>
    </xf>
    <xf numFmtId="0" fontId="24" fillId="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172" fontId="6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172" fontId="3" fillId="0" borderId="5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172" fontId="3" fillId="0" borderId="37" xfId="15" applyNumberFormat="1" applyFont="1" applyBorder="1" applyAlignment="1">
      <alignment/>
    </xf>
    <xf numFmtId="172" fontId="3" fillId="0" borderId="32" xfId="15" applyNumberFormat="1" applyFont="1" applyBorder="1" applyAlignment="1">
      <alignment/>
    </xf>
    <xf numFmtId="0" fontId="4" fillId="0" borderId="37" xfId="0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" fillId="0" borderId="3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9" fillId="0" borderId="0" xfId="0" applyFont="1" applyAlignment="1">
      <alignment/>
    </xf>
    <xf numFmtId="172" fontId="19" fillId="0" borderId="1" xfId="15" applyNumberFormat="1" applyFont="1" applyBorder="1" applyAlignment="1">
      <alignment/>
    </xf>
    <xf numFmtId="0" fontId="17" fillId="0" borderId="2" xfId="0" applyFont="1" applyBorder="1" applyAlignment="1">
      <alignment/>
    </xf>
    <xf numFmtId="172" fontId="16" fillId="0" borderId="1" xfId="15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19" fillId="0" borderId="2" xfId="15" applyNumberFormat="1" applyFont="1" applyBorder="1" applyAlignment="1">
      <alignment/>
    </xf>
    <xf numFmtId="172" fontId="16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172" fontId="4" fillId="0" borderId="0" xfId="15" applyNumberFormat="1" applyFont="1" applyAlignment="1">
      <alignment/>
    </xf>
    <xf numFmtId="0" fontId="4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72" fontId="13" fillId="0" borderId="2" xfId="15" applyNumberFormat="1" applyFont="1" applyFill="1" applyBorder="1" applyAlignment="1">
      <alignment horizontal="center" vertical="center"/>
    </xf>
    <xf numFmtId="172" fontId="13" fillId="0" borderId="2" xfId="15" applyNumberFormat="1" applyFont="1" applyFill="1" applyBorder="1" applyAlignment="1">
      <alignment vertical="center"/>
    </xf>
    <xf numFmtId="3" fontId="13" fillId="0" borderId="5" xfId="15" applyNumberFormat="1" applyFont="1" applyFill="1" applyBorder="1" applyAlignment="1">
      <alignment horizontal="center" vertical="center"/>
    </xf>
    <xf numFmtId="172" fontId="13" fillId="0" borderId="4" xfId="15" applyNumberFormat="1" applyFont="1" applyFill="1" applyBorder="1" applyAlignment="1">
      <alignment vertical="center"/>
    </xf>
    <xf numFmtId="172" fontId="13" fillId="0" borderId="5" xfId="15" applyNumberFormat="1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13" fillId="0" borderId="32" xfId="15" applyNumberFormat="1" applyFont="1" applyFill="1" applyBorder="1" applyAlignment="1">
      <alignment vertical="center"/>
    </xf>
    <xf numFmtId="172" fontId="48" fillId="0" borderId="32" xfId="15" applyNumberFormat="1" applyFont="1" applyFill="1" applyBorder="1" applyAlignment="1">
      <alignment vertical="center"/>
    </xf>
    <xf numFmtId="172" fontId="13" fillId="0" borderId="37" xfId="15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172" fontId="13" fillId="0" borderId="18" xfId="15" applyNumberFormat="1" applyFont="1" applyFill="1" applyBorder="1" applyAlignment="1">
      <alignment vertical="center"/>
    </xf>
    <xf numFmtId="172" fontId="5" fillId="0" borderId="18" xfId="15" applyNumberFormat="1" applyFont="1" applyFill="1" applyBorder="1" applyAlignment="1">
      <alignment vertical="center"/>
    </xf>
    <xf numFmtId="0" fontId="50" fillId="3" borderId="32" xfId="0" applyFont="1" applyFill="1" applyBorder="1" applyAlignment="1">
      <alignment vertical="center" wrapText="1"/>
    </xf>
    <xf numFmtId="0" fontId="50" fillId="3" borderId="32" xfId="0" applyFont="1" applyFill="1" applyBorder="1" applyAlignment="1">
      <alignment horizontal="center" vertical="center"/>
    </xf>
    <xf numFmtId="172" fontId="51" fillId="3" borderId="18" xfId="15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2" fontId="5" fillId="0" borderId="32" xfId="15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2" fontId="51" fillId="0" borderId="18" xfId="15" applyNumberFormat="1" applyFont="1" applyFill="1" applyBorder="1" applyAlignment="1">
      <alignment vertical="center"/>
    </xf>
    <xf numFmtId="172" fontId="51" fillId="0" borderId="20" xfId="15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172" fontId="13" fillId="0" borderId="32" xfId="15" applyNumberFormat="1" applyFont="1" applyBorder="1" applyAlignment="1">
      <alignment vertical="center"/>
    </xf>
    <xf numFmtId="172" fontId="5" fillId="0" borderId="32" xfId="15" applyNumberFormat="1" applyFont="1" applyBorder="1" applyAlignment="1">
      <alignment vertical="center"/>
    </xf>
    <xf numFmtId="172" fontId="13" fillId="0" borderId="37" xfId="15" applyNumberFormat="1" applyFont="1" applyBorder="1" applyAlignment="1">
      <alignment vertical="center"/>
    </xf>
    <xf numFmtId="172" fontId="51" fillId="3" borderId="32" xfId="15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172" fontId="52" fillId="0" borderId="32" xfId="15" applyNumberFormat="1" applyFont="1" applyBorder="1" applyAlignment="1">
      <alignment vertical="center"/>
    </xf>
    <xf numFmtId="172" fontId="52" fillId="0" borderId="37" xfId="15" applyNumberFormat="1" applyFont="1" applyBorder="1" applyAlignment="1">
      <alignment vertical="center"/>
    </xf>
    <xf numFmtId="172" fontId="51" fillId="3" borderId="37" xfId="15" applyNumberFormat="1" applyFont="1" applyFill="1" applyBorder="1" applyAlignment="1">
      <alignment vertical="center"/>
    </xf>
    <xf numFmtId="0" fontId="51" fillId="3" borderId="32" xfId="0" applyFont="1" applyFill="1" applyBorder="1" applyAlignment="1">
      <alignment vertical="center"/>
    </xf>
    <xf numFmtId="172" fontId="13" fillId="0" borderId="18" xfId="15" applyNumberFormat="1" applyFont="1" applyBorder="1" applyAlignment="1">
      <alignment vertical="center"/>
    </xf>
    <xf numFmtId="172" fontId="5" fillId="0" borderId="18" xfId="15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0" fillId="3" borderId="18" xfId="0" applyFont="1" applyFill="1" applyBorder="1" applyAlignment="1">
      <alignment vertical="center" wrapText="1"/>
    </xf>
    <xf numFmtId="0" fontId="50" fillId="3" borderId="18" xfId="0" applyFont="1" applyFill="1" applyBorder="1" applyAlignment="1">
      <alignment horizontal="center" vertical="center"/>
    </xf>
    <xf numFmtId="49" fontId="50" fillId="3" borderId="18" xfId="0" applyNumberFormat="1" applyFont="1" applyFill="1" applyBorder="1" applyAlignment="1">
      <alignment horizontal="center" vertical="center"/>
    </xf>
    <xf numFmtId="172" fontId="51" fillId="3" borderId="20" xfId="15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72" fontId="5" fillId="0" borderId="23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2" fontId="45" fillId="0" borderId="0" xfId="15" applyNumberFormat="1" applyFont="1" applyAlignment="1">
      <alignment/>
    </xf>
    <xf numFmtId="0" fontId="53" fillId="0" borderId="0" xfId="0" applyFont="1" applyAlignment="1">
      <alignment/>
    </xf>
    <xf numFmtId="1" fontId="42" fillId="0" borderId="0" xfId="0" applyNumberFormat="1" applyFont="1" applyAlignment="1">
      <alignment/>
    </xf>
    <xf numFmtId="3" fontId="37" fillId="0" borderId="0" xfId="15" applyNumberFormat="1" applyFont="1" applyAlignment="1">
      <alignment horizontal="right" indent="3"/>
    </xf>
    <xf numFmtId="3" fontId="37" fillId="0" borderId="0" xfId="15" applyNumberFormat="1" applyFont="1" applyAlignment="1">
      <alignment horizontal="left" indent="3"/>
    </xf>
    <xf numFmtId="0" fontId="39" fillId="0" borderId="0" xfId="0" applyFont="1" applyAlignment="1">
      <alignment horizontal="left"/>
    </xf>
    <xf numFmtId="0" fontId="54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55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15" applyNumberFormat="1" applyAlignment="1">
      <alignment horizontal="right" indent="3"/>
    </xf>
    <xf numFmtId="172" fontId="58" fillId="0" borderId="0" xfId="15" applyNumberFormat="1" applyFont="1" applyAlignment="1">
      <alignment/>
    </xf>
    <xf numFmtId="0" fontId="4" fillId="6" borderId="41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6" borderId="42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4" fillId="6" borderId="43" xfId="0" applyFont="1" applyFill="1" applyBorder="1" applyAlignment="1">
      <alignment/>
    </xf>
    <xf numFmtId="0" fontId="4" fillId="6" borderId="1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172" fontId="4" fillId="6" borderId="45" xfId="15" applyNumberFormat="1" applyFont="1" applyFill="1" applyBorder="1" applyAlignment="1">
      <alignment horizontal="center"/>
    </xf>
    <xf numFmtId="172" fontId="4" fillId="6" borderId="46" xfId="15" applyNumberFormat="1" applyFont="1" applyFill="1" applyBorder="1" applyAlignment="1">
      <alignment horizontal="center"/>
    </xf>
    <xf numFmtId="172" fontId="4" fillId="6" borderId="47" xfId="15" applyNumberFormat="1" applyFont="1" applyFill="1" applyBorder="1" applyAlignment="1">
      <alignment horizontal="center"/>
    </xf>
    <xf numFmtId="172" fontId="4" fillId="6" borderId="48" xfId="15" applyNumberFormat="1" applyFont="1" applyFill="1" applyBorder="1" applyAlignment="1">
      <alignment horizontal="center"/>
    </xf>
    <xf numFmtId="0" fontId="4" fillId="6" borderId="49" xfId="0" applyFont="1" applyFill="1" applyBorder="1" applyAlignment="1">
      <alignment/>
    </xf>
    <xf numFmtId="0" fontId="4" fillId="6" borderId="50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0" fontId="7" fillId="6" borderId="53" xfId="0" applyFont="1" applyFill="1" applyBorder="1" applyAlignment="1">
      <alignment/>
    </xf>
    <xf numFmtId="0" fontId="4" fillId="6" borderId="54" xfId="0" applyFont="1" applyFill="1" applyBorder="1" applyAlignment="1">
      <alignment horizontal="center"/>
    </xf>
    <xf numFmtId="0" fontId="4" fillId="6" borderId="55" xfId="0" applyFont="1" applyFill="1" applyBorder="1" applyAlignment="1">
      <alignment/>
    </xf>
    <xf numFmtId="0" fontId="4" fillId="6" borderId="56" xfId="0" applyFont="1" applyFill="1" applyBorder="1" applyAlignment="1">
      <alignment/>
    </xf>
    <xf numFmtId="0" fontId="4" fillId="6" borderId="50" xfId="0" applyFont="1" applyFill="1" applyBorder="1" applyAlignment="1">
      <alignment/>
    </xf>
    <xf numFmtId="172" fontId="4" fillId="6" borderId="55" xfId="15" applyNumberFormat="1" applyFont="1" applyFill="1" applyBorder="1" applyAlignment="1">
      <alignment horizontal="center" wrapText="1"/>
    </xf>
    <xf numFmtId="172" fontId="4" fillId="6" borderId="52" xfId="15" applyNumberFormat="1" applyFont="1" applyFill="1" applyBorder="1" applyAlignment="1">
      <alignment horizontal="center" wrapText="1"/>
    </xf>
    <xf numFmtId="0" fontId="4" fillId="6" borderId="40" xfId="0" applyFont="1" applyFill="1" applyBorder="1" applyAlignment="1">
      <alignment horizontal="center"/>
    </xf>
    <xf numFmtId="0" fontId="4" fillId="6" borderId="5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4" fillId="6" borderId="3" xfId="0" applyFont="1" applyFill="1" applyBorder="1" applyAlignment="1">
      <alignment horizontal="center" wrapText="1"/>
    </xf>
    <xf numFmtId="172" fontId="4" fillId="6" borderId="44" xfId="15" applyNumberFormat="1" applyFont="1" applyFill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4" fillId="6" borderId="58" xfId="0" applyFont="1" applyFill="1" applyBorder="1" applyAlignment="1">
      <alignment/>
    </xf>
    <xf numFmtId="0" fontId="4" fillId="6" borderId="46" xfId="0" applyFont="1" applyFill="1" applyBorder="1" applyAlignment="1">
      <alignment/>
    </xf>
    <xf numFmtId="0" fontId="4" fillId="6" borderId="59" xfId="0" applyFont="1" applyFill="1" applyBorder="1" applyAlignment="1">
      <alignment/>
    </xf>
    <xf numFmtId="0" fontId="4" fillId="6" borderId="47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" fillId="5" borderId="39" xfId="0" applyFont="1" applyFill="1" applyBorder="1" applyAlignment="1">
      <alignment horizontal="left"/>
    </xf>
    <xf numFmtId="0" fontId="59" fillId="5" borderId="2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" fillId="5" borderId="39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172" fontId="4" fillId="5" borderId="2" xfId="15" applyNumberFormat="1" applyFont="1" applyFill="1" applyBorder="1" applyAlignment="1">
      <alignment/>
    </xf>
    <xf numFmtId="10" fontId="4" fillId="5" borderId="42" xfId="15" applyNumberFormat="1" applyFont="1" applyFill="1" applyBorder="1" applyAlignment="1">
      <alignment horizontal="center"/>
    </xf>
    <xf numFmtId="9" fontId="4" fillId="5" borderId="42" xfId="15" applyNumberFormat="1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3" fillId="5" borderId="5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15" xfId="0" applyFont="1" applyFill="1" applyBorder="1" applyAlignment="1">
      <alignment wrapText="1"/>
    </xf>
    <xf numFmtId="172" fontId="4" fillId="5" borderId="5" xfId="15" applyNumberFormat="1" applyFont="1" applyFill="1" applyBorder="1" applyAlignment="1">
      <alignment/>
    </xf>
    <xf numFmtId="9" fontId="4" fillId="5" borderId="44" xfId="15" applyNumberFormat="1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172" fontId="4" fillId="5" borderId="0" xfId="15" applyNumberFormat="1" applyFont="1" applyFill="1" applyBorder="1" applyAlignment="1">
      <alignment/>
    </xf>
    <xf numFmtId="10" fontId="4" fillId="5" borderId="44" xfId="15" applyNumberFormat="1" applyFont="1" applyFill="1" applyBorder="1" applyAlignment="1">
      <alignment horizontal="center"/>
    </xf>
    <xf numFmtId="0" fontId="26" fillId="5" borderId="39" xfId="0" applyFont="1" applyFill="1" applyBorder="1" applyAlignment="1">
      <alignment horizontal="center"/>
    </xf>
    <xf numFmtId="0" fontId="4" fillId="5" borderId="5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26" fillId="5" borderId="60" xfId="0" applyFont="1" applyFill="1" applyBorder="1" applyAlignment="1">
      <alignment horizontal="center"/>
    </xf>
    <xf numFmtId="0" fontId="59" fillId="5" borderId="20" xfId="0" applyFont="1" applyFill="1" applyBorder="1" applyAlignment="1">
      <alignment/>
    </xf>
    <xf numFmtId="0" fontId="18" fillId="5" borderId="27" xfId="0" applyFont="1" applyFill="1" applyBorder="1" applyAlignment="1">
      <alignment/>
    </xf>
    <xf numFmtId="0" fontId="18" fillId="5" borderId="19" xfId="0" applyFont="1" applyFill="1" applyBorder="1" applyAlignment="1">
      <alignment/>
    </xf>
    <xf numFmtId="10" fontId="3" fillId="5" borderId="42" xfId="15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/>
    </xf>
    <xf numFmtId="10" fontId="3" fillId="5" borderId="44" xfId="15" applyNumberFormat="1" applyFont="1" applyFill="1" applyBorder="1" applyAlignment="1">
      <alignment horizontal="center"/>
    </xf>
    <xf numFmtId="0" fontId="26" fillId="5" borderId="61" xfId="0" applyFont="1" applyFill="1" applyBorder="1" applyAlignment="1">
      <alignment horizontal="center"/>
    </xf>
    <xf numFmtId="0" fontId="26" fillId="5" borderId="62" xfId="0" applyFont="1" applyFill="1" applyBorder="1" applyAlignment="1">
      <alignment/>
    </xf>
    <xf numFmtId="0" fontId="26" fillId="5" borderId="63" xfId="0" applyFont="1" applyFill="1" applyBorder="1" applyAlignment="1">
      <alignment/>
    </xf>
    <xf numFmtId="0" fontId="26" fillId="5" borderId="64" xfId="0" applyFont="1" applyFill="1" applyBorder="1" applyAlignment="1">
      <alignment/>
    </xf>
    <xf numFmtId="0" fontId="4" fillId="5" borderId="41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175" fontId="5" fillId="7" borderId="65" xfId="15" applyNumberFormat="1" applyFont="1" applyFill="1" applyBorder="1" applyAlignment="1">
      <alignment horizontal="center"/>
    </xf>
    <xf numFmtId="49" fontId="4" fillId="5" borderId="41" xfId="15" applyNumberFormat="1" applyFont="1" applyFill="1" applyBorder="1" applyAlignment="1">
      <alignment horizontal="center"/>
    </xf>
    <xf numFmtId="172" fontId="4" fillId="5" borderId="1" xfId="15" applyNumberFormat="1" applyFont="1" applyFill="1" applyBorder="1" applyAlignment="1">
      <alignment horizontal="center"/>
    </xf>
    <xf numFmtId="9" fontId="4" fillId="5" borderId="42" xfId="22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72" fontId="4" fillId="5" borderId="41" xfId="15" applyNumberFormat="1" applyFont="1" applyFill="1" applyBorder="1" applyAlignment="1">
      <alignment horizontal="center"/>
    </xf>
    <xf numFmtId="172" fontId="4" fillId="5" borderId="41" xfId="15" applyNumberFormat="1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172" fontId="4" fillId="5" borderId="39" xfId="15" applyNumberFormat="1" applyFont="1" applyFill="1" applyBorder="1" applyAlignment="1">
      <alignment/>
    </xf>
    <xf numFmtId="172" fontId="4" fillId="5" borderId="43" xfId="15" applyNumberFormat="1" applyFont="1" applyFill="1" applyBorder="1" applyAlignment="1">
      <alignment/>
    </xf>
    <xf numFmtId="9" fontId="4" fillId="5" borderId="44" xfId="22" applyFont="1" applyFill="1" applyBorder="1" applyAlignment="1">
      <alignment horizontal="center"/>
    </xf>
    <xf numFmtId="0" fontId="61" fillId="8" borderId="23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8" borderId="0" xfId="0" applyFont="1" applyFill="1" applyAlignment="1">
      <alignment/>
    </xf>
    <xf numFmtId="172" fontId="4" fillId="8" borderId="0" xfId="15" applyNumberFormat="1" applyFont="1" applyFill="1" applyAlignment="1">
      <alignment/>
    </xf>
    <xf numFmtId="172" fontId="4" fillId="8" borderId="2" xfId="15" applyNumberFormat="1" applyFont="1" applyFill="1" applyBorder="1" applyAlignment="1">
      <alignment/>
    </xf>
    <xf numFmtId="172" fontId="4" fillId="8" borderId="1" xfId="15" applyNumberFormat="1" applyFont="1" applyFill="1" applyBorder="1" applyAlignment="1">
      <alignment/>
    </xf>
    <xf numFmtId="177" fontId="4" fillId="8" borderId="1" xfId="15" applyNumberFormat="1" applyFont="1" applyFill="1" applyBorder="1" applyAlignment="1">
      <alignment/>
    </xf>
    <xf numFmtId="9" fontId="4" fillId="8" borderId="1" xfId="22" applyFont="1" applyFill="1" applyBorder="1" applyAlignment="1">
      <alignment horizontal="center"/>
    </xf>
    <xf numFmtId="0" fontId="4" fillId="8" borderId="0" xfId="0" applyFont="1" applyFill="1" applyAlignment="1">
      <alignment wrapText="1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/>
    </xf>
    <xf numFmtId="172" fontId="4" fillId="8" borderId="3" xfId="15" applyNumberFormat="1" applyFont="1" applyFill="1" applyBorder="1" applyAlignment="1">
      <alignment/>
    </xf>
    <xf numFmtId="172" fontId="4" fillId="8" borderId="5" xfId="15" applyNumberFormat="1" applyFont="1" applyFill="1" applyBorder="1" applyAlignment="1">
      <alignment/>
    </xf>
    <xf numFmtId="172" fontId="4" fillId="8" borderId="4" xfId="15" applyNumberFormat="1" applyFont="1" applyFill="1" applyBorder="1" applyAlignment="1">
      <alignment/>
    </xf>
    <xf numFmtId="9" fontId="4" fillId="8" borderId="4" xfId="22" applyFont="1" applyFill="1" applyBorder="1" applyAlignment="1">
      <alignment horizontal="center"/>
    </xf>
    <xf numFmtId="0" fontId="13" fillId="8" borderId="0" xfId="0" applyFont="1" applyFill="1" applyAlignment="1">
      <alignment/>
    </xf>
    <xf numFmtId="0" fontId="4" fillId="8" borderId="18" xfId="19" applyFont="1" applyFill="1" applyBorder="1" applyAlignment="1">
      <alignment horizontal="center"/>
      <protection/>
    </xf>
    <xf numFmtId="0" fontId="4" fillId="8" borderId="20" xfId="19" applyFont="1" applyFill="1" applyBorder="1" applyAlignment="1">
      <alignment horizontal="center"/>
      <protection/>
    </xf>
    <xf numFmtId="0" fontId="4" fillId="8" borderId="18" xfId="19" applyFont="1" applyFill="1" applyBorder="1">
      <alignment/>
      <protection/>
    </xf>
    <xf numFmtId="0" fontId="4" fillId="8" borderId="1" xfId="19" applyFont="1" applyFill="1" applyBorder="1" applyAlignment="1">
      <alignment horizontal="center"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1" xfId="19" applyFont="1" applyFill="1" applyBorder="1">
      <alignment/>
      <protection/>
    </xf>
    <xf numFmtId="0" fontId="4" fillId="8" borderId="10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0" fontId="4" fillId="8" borderId="5" xfId="19" applyFont="1" applyFill="1" applyBorder="1" applyAlignment="1">
      <alignment horizontal="center"/>
      <protection/>
    </xf>
    <xf numFmtId="0" fontId="4" fillId="8" borderId="66" xfId="19" applyFont="1" applyFill="1" applyBorder="1">
      <alignment/>
      <protection/>
    </xf>
    <xf numFmtId="0" fontId="4" fillId="8" borderId="4" xfId="19" applyFont="1" applyFill="1" applyBorder="1" applyAlignment="1">
      <alignment horizontal="center" wrapText="1"/>
      <protection/>
    </xf>
    <xf numFmtId="0" fontId="4" fillId="8" borderId="47" xfId="19" applyFont="1" applyFill="1" applyBorder="1" applyAlignment="1">
      <alignment horizontal="center"/>
      <protection/>
    </xf>
    <xf numFmtId="0" fontId="4" fillId="8" borderId="58" xfId="19" applyFont="1" applyFill="1" applyBorder="1" applyAlignment="1">
      <alignment horizontal="center"/>
      <protection/>
    </xf>
    <xf numFmtId="0" fontId="4" fillId="8" borderId="67" xfId="19" applyFont="1" applyFill="1" applyBorder="1" applyAlignment="1">
      <alignment horizontal="center"/>
      <protection/>
    </xf>
    <xf numFmtId="0" fontId="4" fillId="8" borderId="68" xfId="19" applyFont="1" applyFill="1" applyBorder="1" applyAlignment="1">
      <alignment horizontal="center"/>
      <protection/>
    </xf>
    <xf numFmtId="0" fontId="4" fillId="8" borderId="47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3" fillId="8" borderId="24" xfId="19" applyFont="1" applyFill="1" applyBorder="1">
      <alignment/>
      <protection/>
    </xf>
    <xf numFmtId="3" fontId="3" fillId="8" borderId="9" xfId="19" applyNumberFormat="1" applyFont="1" applyFill="1" applyBorder="1" applyAlignment="1">
      <alignment horizontal="center"/>
      <protection/>
    </xf>
    <xf numFmtId="0" fontId="3" fillId="8" borderId="24" xfId="19" applyFont="1" applyFill="1" applyBorder="1" applyAlignment="1">
      <alignment wrapText="1"/>
      <protection/>
    </xf>
    <xf numFmtId="3" fontId="3" fillId="8" borderId="9" xfId="19" applyNumberFormat="1" applyFont="1" applyFill="1" applyBorder="1" applyAlignment="1">
      <alignment horizontal="center"/>
      <protection/>
    </xf>
    <xf numFmtId="3" fontId="3" fillId="8" borderId="29" xfId="19" applyNumberFormat="1" applyFont="1" applyFill="1" applyBorder="1" applyAlignment="1">
      <alignment horizontal="center"/>
      <protection/>
    </xf>
    <xf numFmtId="3" fontId="3" fillId="8" borderId="24" xfId="19" applyNumberFormat="1" applyFont="1" applyFill="1" applyBorder="1" applyAlignment="1">
      <alignment horizontal="center"/>
      <protection/>
    </xf>
    <xf numFmtId="0" fontId="3" fillId="8" borderId="9" xfId="19" applyFont="1" applyFill="1" applyBorder="1">
      <alignment/>
      <protection/>
    </xf>
    <xf numFmtId="3" fontId="3" fillId="8" borderId="14" xfId="19" applyNumberFormat="1" applyFont="1" applyFill="1" applyBorder="1" applyAlignment="1">
      <alignment horizontal="center"/>
      <protection/>
    </xf>
    <xf numFmtId="3" fontId="3" fillId="8" borderId="14" xfId="19" applyNumberFormat="1" applyFont="1" applyFill="1" applyBorder="1" applyAlignment="1">
      <alignment horizontal="center"/>
      <protection/>
    </xf>
    <xf numFmtId="0" fontId="3" fillId="8" borderId="10" xfId="19" applyFont="1" applyFill="1" applyBorder="1">
      <alignment/>
      <protection/>
    </xf>
    <xf numFmtId="3" fontId="3" fillId="8" borderId="7" xfId="19" applyNumberFormat="1" applyFont="1" applyFill="1" applyBorder="1" applyAlignment="1">
      <alignment horizontal="center"/>
      <protection/>
    </xf>
    <xf numFmtId="3" fontId="3" fillId="8" borderId="1" xfId="19" applyNumberFormat="1" applyFont="1" applyFill="1" applyBorder="1" applyAlignment="1">
      <alignment horizontal="center"/>
      <protection/>
    </xf>
    <xf numFmtId="0" fontId="3" fillId="8" borderId="16" xfId="19" applyFont="1" applyFill="1" applyBorder="1">
      <alignment/>
      <protection/>
    </xf>
    <xf numFmtId="3" fontId="3" fillId="8" borderId="17" xfId="19" applyNumberFormat="1" applyFont="1" applyFill="1" applyBorder="1" applyAlignment="1">
      <alignment horizontal="center"/>
      <protection/>
    </xf>
    <xf numFmtId="3" fontId="3" fillId="8" borderId="16" xfId="19" applyNumberFormat="1" applyFont="1" applyFill="1" applyBorder="1" applyAlignment="1">
      <alignment horizontal="center"/>
      <protection/>
    </xf>
    <xf numFmtId="3" fontId="3" fillId="8" borderId="10" xfId="19" applyNumberFormat="1" applyFont="1" applyFill="1" applyBorder="1" applyAlignment="1">
      <alignment horizontal="center"/>
      <protection/>
    </xf>
    <xf numFmtId="0" fontId="23" fillId="5" borderId="32" xfId="0" applyFont="1" applyFill="1" applyBorder="1" applyAlignment="1">
      <alignment horizontal="center"/>
    </xf>
    <xf numFmtId="0" fontId="23" fillId="5" borderId="32" xfId="0" applyFont="1" applyFill="1" applyBorder="1" applyAlignment="1">
      <alignment/>
    </xf>
    <xf numFmtId="0" fontId="4" fillId="5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left" wrapText="1"/>
    </xf>
    <xf numFmtId="3" fontId="4" fillId="5" borderId="32" xfId="0" applyNumberFormat="1" applyFont="1" applyFill="1" applyBorder="1" applyAlignment="1">
      <alignment horizontal="center"/>
    </xf>
    <xf numFmtId="0" fontId="4" fillId="5" borderId="32" xfId="0" applyFont="1" applyFill="1" applyBorder="1" applyAlignment="1">
      <alignment/>
    </xf>
    <xf numFmtId="0" fontId="4" fillId="5" borderId="32" xfId="0" applyFont="1" applyFill="1" applyBorder="1" applyAlignment="1">
      <alignment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3" fontId="4" fillId="5" borderId="0" xfId="0" applyNumberFormat="1" applyFont="1" applyFill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" fontId="4" fillId="5" borderId="0" xfId="0" applyNumberFormat="1" applyFont="1" applyFill="1" applyAlignment="1">
      <alignment/>
    </xf>
    <xf numFmtId="172" fontId="4" fillId="5" borderId="2" xfId="15" applyNumberFormat="1" applyFont="1" applyFill="1" applyBorder="1" applyAlignment="1">
      <alignment/>
    </xf>
    <xf numFmtId="172" fontId="4" fillId="5" borderId="1" xfId="15" applyNumberFormat="1" applyFont="1" applyFill="1" applyBorder="1" applyAlignment="1">
      <alignment/>
    </xf>
    <xf numFmtId="172" fontId="64" fillId="4" borderId="2" xfId="15" applyNumberFormat="1" applyFont="1" applyFill="1" applyBorder="1" applyAlignment="1">
      <alignment/>
    </xf>
    <xf numFmtId="172" fontId="64" fillId="4" borderId="35" xfId="15" applyNumberFormat="1" applyFont="1" applyFill="1" applyBorder="1" applyAlignment="1">
      <alignment/>
    </xf>
    <xf numFmtId="172" fontId="33" fillId="4" borderId="2" xfId="15" applyNumberFormat="1" applyFont="1" applyFill="1" applyBorder="1" applyAlignment="1">
      <alignment/>
    </xf>
    <xf numFmtId="172" fontId="24" fillId="4" borderId="37" xfId="15" applyNumberFormat="1" applyFont="1" applyFill="1" applyBorder="1" applyAlignment="1">
      <alignment/>
    </xf>
    <xf numFmtId="0" fontId="29" fillId="4" borderId="0" xfId="0" applyFont="1" applyFill="1" applyBorder="1" applyAlignment="1">
      <alignment/>
    </xf>
    <xf numFmtId="43" fontId="3" fillId="4" borderId="1" xfId="22" applyNumberFormat="1" applyFont="1" applyFill="1" applyBorder="1" applyAlignment="1">
      <alignment horizontal="center"/>
    </xf>
    <xf numFmtId="172" fontId="33" fillId="5" borderId="2" xfId="15" applyNumberFormat="1" applyFont="1" applyFill="1" applyBorder="1" applyAlignment="1">
      <alignment/>
    </xf>
    <xf numFmtId="0" fontId="6" fillId="5" borderId="0" xfId="0" applyFont="1" applyFill="1" applyAlignment="1">
      <alignment/>
    </xf>
    <xf numFmtId="0" fontId="60" fillId="5" borderId="0" xfId="0" applyFont="1" applyFill="1" applyAlignment="1">
      <alignment/>
    </xf>
    <xf numFmtId="0" fontId="63" fillId="5" borderId="0" xfId="0" applyFont="1" applyFill="1" applyAlignment="1">
      <alignment/>
    </xf>
    <xf numFmtId="0" fontId="63" fillId="5" borderId="34" xfId="0" applyFont="1" applyFill="1" applyBorder="1" applyAlignment="1">
      <alignment/>
    </xf>
    <xf numFmtId="0" fontId="24" fillId="0" borderId="2" xfId="0" applyFont="1" applyBorder="1" applyAlignment="1">
      <alignment/>
    </xf>
    <xf numFmtId="172" fontId="24" fillId="0" borderId="2" xfId="15" applyNumberFormat="1" applyFont="1" applyBorder="1" applyAlignment="1">
      <alignment/>
    </xf>
    <xf numFmtId="172" fontId="24" fillId="0" borderId="5" xfId="15" applyNumberFormat="1" applyFont="1" applyBorder="1" applyAlignment="1">
      <alignment/>
    </xf>
    <xf numFmtId="172" fontId="30" fillId="0" borderId="5" xfId="15" applyNumberFormat="1" applyFont="1" applyBorder="1" applyAlignment="1">
      <alignment/>
    </xf>
    <xf numFmtId="172" fontId="30" fillId="0" borderId="37" xfId="15" applyNumberFormat="1" applyFont="1" applyBorder="1" applyAlignment="1">
      <alignment/>
    </xf>
    <xf numFmtId="0" fontId="65" fillId="6" borderId="20" xfId="0" applyFont="1" applyFill="1" applyBorder="1" applyAlignment="1">
      <alignment horizontal="center"/>
    </xf>
    <xf numFmtId="0" fontId="65" fillId="6" borderId="18" xfId="0" applyFont="1" applyFill="1" applyBorder="1" applyAlignment="1">
      <alignment horizontal="center"/>
    </xf>
    <xf numFmtId="0" fontId="65" fillId="6" borderId="27" xfId="0" applyFont="1" applyFill="1" applyBorder="1" applyAlignment="1">
      <alignment horizontal="center"/>
    </xf>
    <xf numFmtId="0" fontId="65" fillId="6" borderId="18" xfId="0" applyFont="1" applyFill="1" applyBorder="1" applyAlignment="1">
      <alignment/>
    </xf>
    <xf numFmtId="0" fontId="65" fillId="6" borderId="36" xfId="0" applyFont="1" applyFill="1" applyBorder="1" applyAlignment="1">
      <alignment/>
    </xf>
    <xf numFmtId="0" fontId="65" fillId="6" borderId="38" xfId="0" applyFont="1" applyFill="1" applyBorder="1" applyAlignment="1">
      <alignment/>
    </xf>
    <xf numFmtId="0" fontId="65" fillId="6" borderId="1" xfId="0" applyFont="1" applyFill="1" applyBorder="1" applyAlignment="1">
      <alignment/>
    </xf>
    <xf numFmtId="0" fontId="65" fillId="6" borderId="1" xfId="0" applyFont="1" applyFill="1" applyBorder="1" applyAlignment="1">
      <alignment horizontal="center"/>
    </xf>
    <xf numFmtId="0" fontId="65" fillId="6" borderId="2" xfId="0" applyFont="1" applyFill="1" applyBorder="1" applyAlignment="1">
      <alignment horizontal="center"/>
    </xf>
    <xf numFmtId="0" fontId="65" fillId="6" borderId="2" xfId="0" applyFont="1" applyFill="1" applyBorder="1" applyAlignment="1">
      <alignment/>
    </xf>
    <xf numFmtId="0" fontId="65" fillId="6" borderId="1" xfId="0" applyFont="1" applyFill="1" applyBorder="1" applyAlignment="1">
      <alignment horizontal="center" wrapText="1"/>
    </xf>
    <xf numFmtId="0" fontId="65" fillId="6" borderId="19" xfId="0" applyFont="1" applyFill="1" applyBorder="1" applyAlignment="1">
      <alignment/>
    </xf>
    <xf numFmtId="0" fontId="65" fillId="6" borderId="7" xfId="0" applyFont="1" applyFill="1" applyBorder="1" applyAlignment="1">
      <alignment/>
    </xf>
    <xf numFmtId="0" fontId="65" fillId="6" borderId="4" xfId="0" applyFont="1" applyFill="1" applyBorder="1" applyAlignment="1">
      <alignment/>
    </xf>
    <xf numFmtId="0" fontId="65" fillId="6" borderId="4" xfId="0" applyFont="1" applyFill="1" applyBorder="1" applyAlignment="1">
      <alignment horizontal="center"/>
    </xf>
    <xf numFmtId="0" fontId="65" fillId="6" borderId="5" xfId="0" applyFont="1" applyFill="1" applyBorder="1" applyAlignment="1">
      <alignment horizontal="center"/>
    </xf>
    <xf numFmtId="0" fontId="65" fillId="6" borderId="5" xfId="0" applyFont="1" applyFill="1" applyBorder="1" applyAlignment="1">
      <alignment/>
    </xf>
    <xf numFmtId="0" fontId="65" fillId="6" borderId="15" xfId="0" applyFont="1" applyFill="1" applyBorder="1" applyAlignment="1">
      <alignment/>
    </xf>
    <xf numFmtId="49" fontId="65" fillId="6" borderId="4" xfId="0" applyNumberFormat="1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3" fillId="6" borderId="37" xfId="0" applyFont="1" applyFill="1" applyBorder="1" applyAlignment="1">
      <alignment/>
    </xf>
    <xf numFmtId="172" fontId="30" fillId="6" borderId="32" xfId="0" applyNumberFormat="1" applyFont="1" applyFill="1" applyBorder="1" applyAlignment="1">
      <alignment/>
    </xf>
    <xf numFmtId="172" fontId="3" fillId="6" borderId="32" xfId="0" applyNumberFormat="1" applyFont="1" applyFill="1" applyBorder="1" applyAlignment="1">
      <alignment/>
    </xf>
    <xf numFmtId="0" fontId="35" fillId="6" borderId="32" xfId="0" applyFont="1" applyFill="1" applyBorder="1" applyAlignment="1">
      <alignment horizontal="center" vertical="center"/>
    </xf>
    <xf numFmtId="0" fontId="67" fillId="6" borderId="32" xfId="0" applyFont="1" applyFill="1" applyBorder="1" applyAlignment="1">
      <alignment horizontal="center" vertical="center"/>
    </xf>
    <xf numFmtId="0" fontId="67" fillId="6" borderId="69" xfId="0" applyFont="1" applyFill="1" applyBorder="1" applyAlignment="1">
      <alignment horizontal="center"/>
    </xf>
    <xf numFmtId="49" fontId="67" fillId="6" borderId="69" xfId="0" applyNumberFormat="1" applyFont="1" applyFill="1" applyBorder="1" applyAlignment="1">
      <alignment horizontal="center"/>
    </xf>
    <xf numFmtId="3" fontId="67" fillId="6" borderId="69" xfId="0" applyNumberFormat="1" applyFont="1" applyFill="1" applyBorder="1" applyAlignment="1">
      <alignment horizontal="center"/>
    </xf>
    <xf numFmtId="0" fontId="67" fillId="6" borderId="70" xfId="0" applyFont="1" applyFill="1" applyBorder="1" applyAlignment="1">
      <alignment horizontal="center"/>
    </xf>
    <xf numFmtId="3" fontId="67" fillId="6" borderId="71" xfId="0" applyNumberFormat="1" applyFont="1" applyFill="1" applyBorder="1" applyAlignment="1">
      <alignment horizontal="center"/>
    </xf>
    <xf numFmtId="3" fontId="35" fillId="6" borderId="23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8" fillId="0" borderId="0" xfId="0" applyFont="1" applyAlignment="1">
      <alignment/>
    </xf>
    <xf numFmtId="0" fontId="4" fillId="6" borderId="62" xfId="0" applyFont="1" applyFill="1" applyBorder="1" applyAlignment="1">
      <alignment/>
    </xf>
    <xf numFmtId="0" fontId="3" fillId="6" borderId="62" xfId="0" applyFont="1" applyFill="1" applyBorder="1" applyAlignment="1">
      <alignment/>
    </xf>
    <xf numFmtId="172" fontId="3" fillId="6" borderId="23" xfId="15" applyNumberFormat="1" applyFont="1" applyFill="1" applyBorder="1" applyAlignment="1">
      <alignment/>
    </xf>
    <xf numFmtId="172" fontId="3" fillId="6" borderId="62" xfId="15" applyNumberFormat="1" applyFont="1" applyFill="1" applyBorder="1" applyAlignment="1">
      <alignment/>
    </xf>
    <xf numFmtId="0" fontId="65" fillId="6" borderId="51" xfId="0" applyFont="1" applyFill="1" applyBorder="1" applyAlignment="1">
      <alignment horizontal="center"/>
    </xf>
    <xf numFmtId="172" fontId="65" fillId="6" borderId="47" xfId="15" applyNumberFormat="1" applyFont="1" applyFill="1" applyBorder="1" applyAlignment="1">
      <alignment horizontal="center"/>
    </xf>
    <xf numFmtId="3" fontId="69" fillId="7" borderId="0" xfId="0" applyNumberFormat="1" applyFont="1" applyFill="1" applyBorder="1" applyAlignment="1">
      <alignment horizontal="center"/>
    </xf>
    <xf numFmtId="172" fontId="65" fillId="5" borderId="1" xfId="15" applyNumberFormat="1" applyFont="1" applyFill="1" applyBorder="1" applyAlignment="1">
      <alignment horizontal="center"/>
    </xf>
    <xf numFmtId="172" fontId="65" fillId="5" borderId="4" xfId="15" applyNumberFormat="1" applyFont="1" applyFill="1" applyBorder="1" applyAlignment="1">
      <alignment horizontal="center"/>
    </xf>
    <xf numFmtId="172" fontId="70" fillId="6" borderId="23" xfId="15" applyNumberFormat="1" applyFont="1" applyFill="1" applyBorder="1" applyAlignment="1">
      <alignment horizontal="center"/>
    </xf>
    <xf numFmtId="0" fontId="70" fillId="6" borderId="63" xfId="0" applyFont="1" applyFill="1" applyBorder="1" applyAlignment="1">
      <alignment/>
    </xf>
    <xf numFmtId="172" fontId="7" fillId="6" borderId="23" xfId="15" applyNumberFormat="1" applyFont="1" applyFill="1" applyBorder="1" applyAlignment="1">
      <alignment horizontal="center"/>
    </xf>
    <xf numFmtId="9" fontId="65" fillId="6" borderId="72" xfId="22" applyFont="1" applyFill="1" applyBorder="1" applyAlignment="1">
      <alignment horizontal="center"/>
    </xf>
    <xf numFmtId="9" fontId="4" fillId="5" borderId="42" xfId="22" applyNumberFormat="1" applyFont="1" applyFill="1" applyBorder="1" applyAlignment="1">
      <alignment horizontal="center"/>
    </xf>
    <xf numFmtId="172" fontId="65" fillId="6" borderId="55" xfId="15" applyNumberFormat="1" applyFont="1" applyFill="1" applyBorder="1" applyAlignment="1">
      <alignment horizontal="center" wrapText="1"/>
    </xf>
    <xf numFmtId="172" fontId="65" fillId="6" borderId="5" xfId="15" applyNumberFormat="1" applyFont="1" applyFill="1" applyBorder="1" applyAlignment="1">
      <alignment/>
    </xf>
    <xf numFmtId="0" fontId="65" fillId="6" borderId="47" xfId="0" applyFont="1" applyFill="1" applyBorder="1" applyAlignment="1">
      <alignment horizontal="center"/>
    </xf>
    <xf numFmtId="172" fontId="65" fillId="5" borderId="2" xfId="15" applyNumberFormat="1" applyFont="1" applyFill="1" applyBorder="1" applyAlignment="1">
      <alignment/>
    </xf>
    <xf numFmtId="172" fontId="65" fillId="5" borderId="5" xfId="15" applyNumberFormat="1" applyFont="1" applyFill="1" applyBorder="1" applyAlignment="1">
      <alignment/>
    </xf>
    <xf numFmtId="172" fontId="65" fillId="5" borderId="18" xfId="15" applyNumberFormat="1" applyFont="1" applyFill="1" applyBorder="1" applyAlignment="1">
      <alignment/>
    </xf>
    <xf numFmtId="172" fontId="65" fillId="5" borderId="62" xfId="15" applyNumberFormat="1" applyFont="1" applyFill="1" applyBorder="1" applyAlignment="1">
      <alignment/>
    </xf>
    <xf numFmtId="10" fontId="71" fillId="5" borderId="42" xfId="15" applyNumberFormat="1" applyFont="1" applyFill="1" applyBorder="1" applyAlignment="1">
      <alignment horizontal="center"/>
    </xf>
    <xf numFmtId="172" fontId="71" fillId="5" borderId="2" xfId="15" applyNumberFormat="1" applyFont="1" applyFill="1" applyBorder="1" applyAlignment="1">
      <alignment/>
    </xf>
    <xf numFmtId="172" fontId="71" fillId="5" borderId="18" xfId="15" applyNumberFormat="1" applyFont="1" applyFill="1" applyBorder="1" applyAlignment="1">
      <alignment/>
    </xf>
    <xf numFmtId="10" fontId="71" fillId="5" borderId="73" xfId="15" applyNumberFormat="1" applyFont="1" applyFill="1" applyBorder="1" applyAlignment="1">
      <alignment horizontal="center"/>
    </xf>
    <xf numFmtId="172" fontId="71" fillId="5" borderId="63" xfId="0" applyNumberFormat="1" applyFont="1" applyFill="1" applyBorder="1" applyAlignment="1">
      <alignment horizontal="center"/>
    </xf>
    <xf numFmtId="9" fontId="71" fillId="5" borderId="72" xfId="15" applyNumberFormat="1" applyFont="1" applyFill="1" applyBorder="1" applyAlignment="1">
      <alignment horizontal="center"/>
    </xf>
    <xf numFmtId="172" fontId="71" fillId="5" borderId="0" xfId="0" applyNumberFormat="1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172" fontId="4" fillId="9" borderId="32" xfId="15" applyNumberFormat="1" applyFont="1" applyFill="1" applyBorder="1" applyAlignment="1">
      <alignment/>
    </xf>
    <xf numFmtId="0" fontId="4" fillId="9" borderId="36" xfId="0" applyFont="1" applyFill="1" applyBorder="1" applyAlignment="1">
      <alignment horizontal="center"/>
    </xf>
    <xf numFmtId="172" fontId="4" fillId="9" borderId="36" xfId="15" applyNumberFormat="1" applyFont="1" applyFill="1" applyBorder="1" applyAlignment="1">
      <alignment horizontal="center"/>
    </xf>
    <xf numFmtId="172" fontId="4" fillId="9" borderId="37" xfId="15" applyNumberFormat="1" applyFont="1" applyFill="1" applyBorder="1" applyAlignment="1">
      <alignment horizontal="center"/>
    </xf>
    <xf numFmtId="172" fontId="4" fillId="9" borderId="32" xfId="15" applyNumberFormat="1" applyFont="1" applyFill="1" applyBorder="1" applyAlignment="1">
      <alignment horizontal="center"/>
    </xf>
    <xf numFmtId="172" fontId="4" fillId="9" borderId="36" xfId="15" applyNumberFormat="1" applyFont="1" applyFill="1" applyBorder="1" applyAlignment="1">
      <alignment/>
    </xf>
    <xf numFmtId="0" fontId="4" fillId="9" borderId="32" xfId="0" applyFont="1" applyFill="1" applyBorder="1" applyAlignment="1">
      <alignment horizontal="center"/>
    </xf>
    <xf numFmtId="0" fontId="3" fillId="8" borderId="62" xfId="0" applyFont="1" applyFill="1" applyBorder="1" applyAlignment="1">
      <alignment/>
    </xf>
    <xf numFmtId="172" fontId="3" fillId="8" borderId="63" xfId="15" applyNumberFormat="1" applyFont="1" applyFill="1" applyBorder="1" applyAlignment="1">
      <alignment/>
    </xf>
    <xf numFmtId="172" fontId="3" fillId="8" borderId="23" xfId="15" applyNumberFormat="1" applyFont="1" applyFill="1" applyBorder="1" applyAlignment="1">
      <alignment/>
    </xf>
    <xf numFmtId="0" fontId="3" fillId="8" borderId="36" xfId="0" applyFont="1" applyFill="1" applyBorder="1" applyAlignment="1">
      <alignment/>
    </xf>
    <xf numFmtId="9" fontId="3" fillId="8" borderId="23" xfId="22" applyFont="1" applyFill="1" applyBorder="1" applyAlignment="1">
      <alignment horizontal="center"/>
    </xf>
    <xf numFmtId="172" fontId="65" fillId="8" borderId="1" xfId="15" applyNumberFormat="1" applyFont="1" applyFill="1" applyBorder="1" applyAlignment="1">
      <alignment/>
    </xf>
    <xf numFmtId="172" fontId="65" fillId="8" borderId="4" xfId="15" applyNumberFormat="1" applyFont="1" applyFill="1" applyBorder="1" applyAlignment="1">
      <alignment/>
    </xf>
    <xf numFmtId="172" fontId="65" fillId="8" borderId="23" xfId="15" applyNumberFormat="1" applyFont="1" applyFill="1" applyBorder="1" applyAlignment="1">
      <alignment/>
    </xf>
    <xf numFmtId="0" fontId="65" fillId="9" borderId="20" xfId="0" applyFont="1" applyFill="1" applyBorder="1" applyAlignment="1">
      <alignment horizontal="center"/>
    </xf>
    <xf numFmtId="0" fontId="65" fillId="9" borderId="2" xfId="0" applyFont="1" applyFill="1" applyBorder="1" applyAlignment="1">
      <alignment horizontal="center"/>
    </xf>
    <xf numFmtId="0" fontId="65" fillId="9" borderId="5" xfId="0" applyFont="1" applyFill="1" applyBorder="1" applyAlignment="1">
      <alignment horizontal="center"/>
    </xf>
    <xf numFmtId="172" fontId="65" fillId="9" borderId="32" xfId="15" applyNumberFormat="1" applyFont="1" applyFill="1" applyBorder="1" applyAlignment="1">
      <alignment horizontal="center"/>
    </xf>
    <xf numFmtId="0" fontId="20" fillId="8" borderId="18" xfId="19" applyFont="1" applyFill="1" applyBorder="1" applyAlignment="1">
      <alignment horizontal="center"/>
      <protection/>
    </xf>
    <xf numFmtId="3" fontId="7" fillId="8" borderId="20" xfId="19" applyNumberFormat="1" applyFont="1" applyFill="1" applyBorder="1" applyAlignment="1">
      <alignment horizontal="center"/>
      <protection/>
    </xf>
    <xf numFmtId="3" fontId="7" fillId="8" borderId="18" xfId="19" applyNumberFormat="1" applyFont="1" applyFill="1" applyBorder="1" applyAlignment="1">
      <alignment horizontal="center"/>
      <protection/>
    </xf>
    <xf numFmtId="0" fontId="72" fillId="8" borderId="4" xfId="19" applyFont="1" applyFill="1" applyBorder="1" applyAlignment="1">
      <alignment horizontal="center"/>
      <protection/>
    </xf>
    <xf numFmtId="0" fontId="72" fillId="8" borderId="68" xfId="19" applyFont="1" applyFill="1" applyBorder="1" applyAlignment="1">
      <alignment horizontal="center"/>
      <protection/>
    </xf>
    <xf numFmtId="3" fontId="72" fillId="0" borderId="1" xfId="19" applyNumberFormat="1" applyFont="1" applyBorder="1" applyAlignment="1">
      <alignment horizontal="center"/>
      <protection/>
    </xf>
    <xf numFmtId="3" fontId="72" fillId="0" borderId="1" xfId="20" applyNumberFormat="1" applyFont="1" applyBorder="1" applyAlignment="1">
      <alignment horizontal="center"/>
      <protection/>
    </xf>
    <xf numFmtId="3" fontId="65" fillId="8" borderId="9" xfId="19" applyNumberFormat="1" applyFont="1" applyFill="1" applyBorder="1" applyAlignment="1">
      <alignment horizontal="center"/>
      <protection/>
    </xf>
    <xf numFmtId="3" fontId="72" fillId="0" borderId="1" xfId="19" applyNumberFormat="1" applyFont="1" applyBorder="1" applyAlignment="1">
      <alignment horizontal="center"/>
      <protection/>
    </xf>
    <xf numFmtId="3" fontId="73" fillId="0" borderId="10" xfId="19" applyNumberFormat="1" applyFont="1" applyBorder="1" applyAlignment="1">
      <alignment horizontal="center"/>
      <protection/>
    </xf>
    <xf numFmtId="3" fontId="72" fillId="0" borderId="10" xfId="19" applyNumberFormat="1" applyFont="1" applyBorder="1" applyAlignment="1">
      <alignment horizontal="center"/>
      <protection/>
    </xf>
    <xf numFmtId="3" fontId="72" fillId="0" borderId="10" xfId="19" applyNumberFormat="1" applyFont="1" applyBorder="1" applyAlignment="1">
      <alignment horizontal="center" wrapText="1"/>
      <protection/>
    </xf>
    <xf numFmtId="3" fontId="72" fillId="0" borderId="12" xfId="19" applyNumberFormat="1" applyFont="1" applyBorder="1" applyAlignment="1">
      <alignment horizontal="center"/>
      <protection/>
    </xf>
    <xf numFmtId="3" fontId="73" fillId="0" borderId="1" xfId="19" applyNumberFormat="1" applyFont="1" applyBorder="1" applyAlignment="1">
      <alignment horizontal="center" wrapText="1"/>
      <protection/>
    </xf>
    <xf numFmtId="3" fontId="73" fillId="0" borderId="1" xfId="19" applyNumberFormat="1" applyFont="1" applyBorder="1" applyAlignment="1">
      <alignment horizontal="center"/>
      <protection/>
    </xf>
    <xf numFmtId="3" fontId="65" fillId="8" borderId="9" xfId="19" applyNumberFormat="1" applyFont="1" applyFill="1" applyBorder="1" applyAlignment="1">
      <alignment horizontal="center"/>
      <protection/>
    </xf>
    <xf numFmtId="3" fontId="73" fillId="0" borderId="1" xfId="19" applyNumberFormat="1" applyFont="1" applyBorder="1" applyAlignment="1">
      <alignment horizontal="center"/>
      <protection/>
    </xf>
    <xf numFmtId="3" fontId="65" fillId="8" borderId="24" xfId="19" applyNumberFormat="1" applyFont="1" applyFill="1" applyBorder="1" applyAlignment="1">
      <alignment horizontal="center"/>
      <protection/>
    </xf>
    <xf numFmtId="3" fontId="72" fillId="0" borderId="16" xfId="19" applyNumberFormat="1" applyFont="1" applyBorder="1" applyAlignment="1">
      <alignment horizontal="center"/>
      <protection/>
    </xf>
    <xf numFmtId="3" fontId="72" fillId="0" borderId="21" xfId="19" applyNumberFormat="1" applyFont="1" applyBorder="1" applyAlignment="1">
      <alignment horizontal="center"/>
      <protection/>
    </xf>
    <xf numFmtId="3" fontId="72" fillId="0" borderId="12" xfId="19" applyNumberFormat="1" applyFont="1" applyBorder="1" applyAlignment="1">
      <alignment horizontal="center" wrapText="1"/>
      <protection/>
    </xf>
    <xf numFmtId="3" fontId="72" fillId="0" borderId="8" xfId="19" applyNumberFormat="1" applyFont="1" applyBorder="1" applyAlignment="1">
      <alignment horizontal="center"/>
      <protection/>
    </xf>
    <xf numFmtId="3" fontId="73" fillId="0" borderId="4" xfId="19" applyNumberFormat="1" applyFont="1" applyBorder="1" applyAlignment="1">
      <alignment horizontal="center"/>
      <protection/>
    </xf>
    <xf numFmtId="3" fontId="72" fillId="0" borderId="12" xfId="19" applyNumberFormat="1" applyFont="1" applyBorder="1" applyAlignment="1">
      <alignment horizontal="center"/>
      <protection/>
    </xf>
    <xf numFmtId="3" fontId="72" fillId="0" borderId="1" xfId="19" applyNumberFormat="1" applyFont="1" applyBorder="1" applyAlignment="1">
      <alignment horizontal="center" wrapText="1"/>
      <protection/>
    </xf>
    <xf numFmtId="3" fontId="72" fillId="0" borderId="8" xfId="19" applyNumberFormat="1" applyFont="1" applyBorder="1" applyAlignment="1">
      <alignment horizontal="center"/>
      <protection/>
    </xf>
    <xf numFmtId="3" fontId="72" fillId="0" borderId="1" xfId="19" applyNumberFormat="1" applyFont="1" applyBorder="1" applyAlignment="1">
      <alignment horizontal="center" wrapText="1"/>
      <protection/>
    </xf>
    <xf numFmtId="3" fontId="74" fillId="0" borderId="1" xfId="19" applyNumberFormat="1" applyFont="1" applyBorder="1" applyAlignment="1">
      <alignment horizontal="center"/>
      <protection/>
    </xf>
    <xf numFmtId="3" fontId="73" fillId="0" borderId="12" xfId="19" applyNumberFormat="1" applyFont="1" applyBorder="1" applyAlignment="1">
      <alignment horizontal="center"/>
      <protection/>
    </xf>
    <xf numFmtId="3" fontId="72" fillId="0" borderId="8" xfId="19" applyNumberFormat="1" applyFont="1" applyBorder="1" applyAlignment="1">
      <alignment horizontal="center" wrapText="1"/>
      <protection/>
    </xf>
    <xf numFmtId="3" fontId="72" fillId="0" borderId="18" xfId="19" applyNumberFormat="1" applyFont="1" applyBorder="1" applyAlignment="1">
      <alignment horizontal="center"/>
      <protection/>
    </xf>
    <xf numFmtId="3" fontId="72" fillId="0" borderId="1" xfId="0" applyNumberFormat="1" applyFont="1" applyBorder="1" applyAlignment="1">
      <alignment horizontal="center"/>
    </xf>
    <xf numFmtId="3" fontId="65" fillId="8" borderId="1" xfId="19" applyNumberFormat="1" applyFont="1" applyFill="1" applyBorder="1" applyAlignment="1">
      <alignment horizontal="center"/>
      <protection/>
    </xf>
    <xf numFmtId="3" fontId="65" fillId="8" borderId="16" xfId="19" applyNumberFormat="1" applyFont="1" applyFill="1" applyBorder="1" applyAlignment="1">
      <alignment horizontal="center"/>
      <protection/>
    </xf>
    <xf numFmtId="3" fontId="65" fillId="3" borderId="1" xfId="19" applyNumberFormat="1" applyFont="1" applyFill="1" applyBorder="1" applyAlignment="1">
      <alignment horizontal="center"/>
      <protection/>
    </xf>
    <xf numFmtId="3" fontId="73" fillId="0" borderId="8" xfId="19" applyNumberFormat="1" applyFont="1" applyBorder="1" applyAlignment="1">
      <alignment horizontal="center"/>
      <protection/>
    </xf>
    <xf numFmtId="3" fontId="73" fillId="0" borderId="8" xfId="19" applyNumberFormat="1" applyFont="1" applyBorder="1" applyAlignment="1">
      <alignment horizontal="center"/>
      <protection/>
    </xf>
    <xf numFmtId="3" fontId="65" fillId="0" borderId="1" xfId="19" applyNumberFormat="1" applyFont="1" applyBorder="1" applyAlignment="1">
      <alignment horizontal="center"/>
      <protection/>
    </xf>
    <xf numFmtId="3" fontId="72" fillId="0" borderId="4" xfId="19" applyNumberFormat="1" applyFont="1" applyBorder="1" applyAlignment="1">
      <alignment horizontal="center"/>
      <protection/>
    </xf>
    <xf numFmtId="0" fontId="72" fillId="0" borderId="0" xfId="0" applyFont="1" applyAlignment="1">
      <alignment horizontal="center"/>
    </xf>
    <xf numFmtId="3" fontId="73" fillId="0" borderId="16" xfId="19" applyNumberFormat="1" applyFont="1" applyBorder="1" applyAlignment="1">
      <alignment horizontal="center"/>
      <protection/>
    </xf>
    <xf numFmtId="3" fontId="72" fillId="0" borderId="4" xfId="19" applyNumberFormat="1" applyFont="1" applyBorder="1" applyAlignment="1">
      <alignment horizontal="center"/>
      <protection/>
    </xf>
    <xf numFmtId="3" fontId="65" fillId="8" borderId="10" xfId="19" applyNumberFormat="1" applyFont="1" applyFill="1" applyBorder="1" applyAlignment="1">
      <alignment horizontal="center"/>
      <protection/>
    </xf>
    <xf numFmtId="3" fontId="74" fillId="0" borderId="30" xfId="19" applyNumberFormat="1" applyFont="1" applyBorder="1" applyAlignment="1">
      <alignment horizontal="center"/>
      <protection/>
    </xf>
    <xf numFmtId="3" fontId="74" fillId="0" borderId="10" xfId="19" applyNumberFormat="1" applyFont="1" applyBorder="1" applyAlignment="1">
      <alignment horizontal="center"/>
      <protection/>
    </xf>
    <xf numFmtId="3" fontId="73" fillId="0" borderId="10" xfId="19" applyNumberFormat="1" applyFont="1" applyBorder="1" applyAlignment="1">
      <alignment horizontal="center" wrapText="1"/>
      <protection/>
    </xf>
    <xf numFmtId="3" fontId="72" fillId="0" borderId="8" xfId="19" applyNumberFormat="1" applyFont="1" applyFill="1" applyBorder="1" applyAlignment="1">
      <alignment horizontal="center"/>
      <protection/>
    </xf>
    <xf numFmtId="3" fontId="72" fillId="0" borderId="12" xfId="19" applyNumberFormat="1" applyFont="1" applyFill="1" applyBorder="1" applyAlignment="1">
      <alignment horizontal="center"/>
      <protection/>
    </xf>
    <xf numFmtId="3" fontId="70" fillId="8" borderId="18" xfId="19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/>
    </xf>
    <xf numFmtId="0" fontId="20" fillId="0" borderId="0" xfId="0" applyFont="1" applyFill="1" applyAlignment="1">
      <alignment/>
    </xf>
    <xf numFmtId="175" fontId="4" fillId="0" borderId="17" xfId="17" applyNumberFormat="1" applyFont="1" applyBorder="1" applyAlignment="1">
      <alignment horizontal="center"/>
    </xf>
    <xf numFmtId="0" fontId="4" fillId="0" borderId="4" xfId="19" applyFont="1" applyBorder="1">
      <alignment/>
      <protection/>
    </xf>
    <xf numFmtId="0" fontId="9" fillId="0" borderId="16" xfId="19" applyFont="1" applyBorder="1">
      <alignment/>
      <protection/>
    </xf>
    <xf numFmtId="3" fontId="9" fillId="0" borderId="15" xfId="19" applyNumberFormat="1" applyFont="1" applyBorder="1" applyAlignment="1">
      <alignment horizontal="center"/>
      <protection/>
    </xf>
    <xf numFmtId="3" fontId="9" fillId="0" borderId="4" xfId="19" applyNumberFormat="1" applyFont="1" applyBorder="1" applyAlignment="1">
      <alignment horizontal="center"/>
      <protection/>
    </xf>
    <xf numFmtId="3" fontId="74" fillId="0" borderId="4" xfId="19" applyNumberFormat="1" applyFont="1" applyBorder="1" applyAlignment="1">
      <alignment horizontal="center"/>
      <protection/>
    </xf>
    <xf numFmtId="0" fontId="20" fillId="8" borderId="9" xfId="0" applyFont="1" applyFill="1" applyBorder="1" applyAlignment="1">
      <alignment/>
    </xf>
    <xf numFmtId="3" fontId="7" fillId="8" borderId="9" xfId="19" applyNumberFormat="1" applyFont="1" applyFill="1" applyBorder="1" applyAlignment="1">
      <alignment horizontal="center"/>
      <protection/>
    </xf>
    <xf numFmtId="3" fontId="70" fillId="8" borderId="9" xfId="19" applyNumberFormat="1" applyFont="1" applyFill="1" applyBorder="1" applyAlignment="1">
      <alignment horizontal="center"/>
      <protection/>
    </xf>
    <xf numFmtId="172" fontId="24" fillId="0" borderId="37" xfId="15" applyNumberFormat="1" applyFont="1" applyBorder="1" applyAlignment="1">
      <alignment/>
    </xf>
    <xf numFmtId="172" fontId="4" fillId="0" borderId="37" xfId="15" applyNumberFormat="1" applyFont="1" applyBorder="1" applyAlignment="1">
      <alignment/>
    </xf>
    <xf numFmtId="0" fontId="2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172" fontId="27" fillId="0" borderId="1" xfId="15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3" fontId="3" fillId="10" borderId="38" xfId="0" applyNumberFormat="1" applyFont="1" applyFill="1" applyBorder="1" applyAlignment="1">
      <alignment horizontal="center"/>
    </xf>
    <xf numFmtId="3" fontId="4" fillId="10" borderId="7" xfId="0" applyNumberFormat="1" applyFont="1" applyFill="1" applyBorder="1" applyAlignment="1">
      <alignment horizontal="center"/>
    </xf>
    <xf numFmtId="3" fontId="3" fillId="10" borderId="7" xfId="0" applyNumberFormat="1" applyFont="1" applyFill="1" applyBorder="1" applyAlignment="1">
      <alignment horizontal="center"/>
    </xf>
    <xf numFmtId="3" fontId="3" fillId="10" borderId="15" xfId="0" applyNumberFormat="1" applyFont="1" applyFill="1" applyBorder="1" applyAlignment="1">
      <alignment horizontal="center"/>
    </xf>
    <xf numFmtId="0" fontId="3" fillId="10" borderId="37" xfId="0" applyFont="1" applyFill="1" applyBorder="1" applyAlignment="1">
      <alignment/>
    </xf>
    <xf numFmtId="0" fontId="3" fillId="10" borderId="36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4" fillId="10" borderId="2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10" borderId="7" xfId="0" applyFont="1" applyFill="1" applyBorder="1" applyAlignment="1">
      <alignment/>
    </xf>
    <xf numFmtId="49" fontId="4" fillId="10" borderId="2" xfId="0" applyNumberFormat="1" applyFont="1" applyFill="1" applyBorder="1" applyAlignment="1">
      <alignment/>
    </xf>
    <xf numFmtId="49" fontId="4" fillId="10" borderId="0" xfId="0" applyNumberFormat="1" applyFont="1" applyFill="1" applyBorder="1" applyAlignment="1">
      <alignment/>
    </xf>
    <xf numFmtId="49" fontId="4" fillId="10" borderId="7" xfId="0" applyNumberFormat="1" applyFont="1" applyFill="1" applyBorder="1" applyAlignment="1">
      <alignment/>
    </xf>
    <xf numFmtId="0" fontId="4" fillId="10" borderId="2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10" borderId="7" xfId="0" applyFont="1" applyFill="1" applyBorder="1" applyAlignment="1">
      <alignment/>
    </xf>
    <xf numFmtId="0" fontId="3" fillId="10" borderId="2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7" xfId="0" applyFont="1" applyFill="1" applyBorder="1" applyAlignment="1">
      <alignment/>
    </xf>
    <xf numFmtId="49" fontId="4" fillId="10" borderId="1" xfId="0" applyNumberFormat="1" applyFont="1" applyFill="1" applyBorder="1" applyAlignment="1">
      <alignment/>
    </xf>
    <xf numFmtId="0" fontId="4" fillId="10" borderId="0" xfId="0" applyFont="1" applyFill="1" applyAlignment="1">
      <alignment/>
    </xf>
    <xf numFmtId="0" fontId="4" fillId="10" borderId="2" xfId="0" applyFont="1" applyFill="1" applyBorder="1" applyAlignment="1">
      <alignment horizontal="left"/>
    </xf>
    <xf numFmtId="0" fontId="3" fillId="10" borderId="5" xfId="0" applyFont="1" applyFill="1" applyBorder="1" applyAlignment="1">
      <alignment/>
    </xf>
    <xf numFmtId="0" fontId="3" fillId="10" borderId="3" xfId="0" applyFont="1" applyFill="1" applyBorder="1" applyAlignment="1">
      <alignment/>
    </xf>
    <xf numFmtId="0" fontId="3" fillId="10" borderId="15" xfId="0" applyFont="1" applyFill="1" applyBorder="1" applyAlignment="1">
      <alignment/>
    </xf>
    <xf numFmtId="0" fontId="43" fillId="5" borderId="32" xfId="0" applyFont="1" applyFill="1" applyBorder="1" applyAlignment="1">
      <alignment horizontal="center" vertical="center"/>
    </xf>
    <xf numFmtId="0" fontId="44" fillId="5" borderId="47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38" fillId="5" borderId="32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15" fillId="5" borderId="69" xfId="0" applyFont="1" applyFill="1" applyBorder="1" applyAlignment="1">
      <alignment horizontal="center"/>
    </xf>
    <xf numFmtId="0" fontId="15" fillId="5" borderId="70" xfId="0" applyFont="1" applyFill="1" applyBorder="1" applyAlignment="1">
      <alignment horizontal="center"/>
    </xf>
    <xf numFmtId="0" fontId="75" fillId="5" borderId="32" xfId="0" applyFont="1" applyFill="1" applyBorder="1" applyAlignment="1">
      <alignment horizontal="center" vertical="center"/>
    </xf>
    <xf numFmtId="0" fontId="76" fillId="5" borderId="47" xfId="0" applyFont="1" applyFill="1" applyBorder="1" applyAlignment="1">
      <alignment horizontal="center" vertical="center"/>
    </xf>
    <xf numFmtId="3" fontId="75" fillId="5" borderId="4" xfId="0" applyNumberFormat="1" applyFont="1" applyFill="1" applyBorder="1" applyAlignment="1">
      <alignment horizontal="center" vertical="center"/>
    </xf>
    <xf numFmtId="0" fontId="49" fillId="5" borderId="32" xfId="0" applyFont="1" applyFill="1" applyBorder="1" applyAlignment="1">
      <alignment horizontal="center" vertical="center"/>
    </xf>
    <xf numFmtId="0" fontId="50" fillId="5" borderId="32" xfId="0" applyFont="1" applyFill="1" applyBorder="1" applyAlignment="1">
      <alignment vertical="center" wrapText="1"/>
    </xf>
    <xf numFmtId="0" fontId="50" fillId="5" borderId="32" xfId="0" applyFont="1" applyFill="1" applyBorder="1" applyAlignment="1">
      <alignment horizontal="center" vertical="center"/>
    </xf>
    <xf numFmtId="49" fontId="49" fillId="5" borderId="32" xfId="0" applyNumberFormat="1" applyFont="1" applyFill="1" applyBorder="1" applyAlignment="1">
      <alignment horizontal="center" vertical="center"/>
    </xf>
    <xf numFmtId="172" fontId="51" fillId="5" borderId="18" xfId="15" applyNumberFormat="1" applyFont="1" applyFill="1" applyBorder="1" applyAlignment="1">
      <alignment vertical="center"/>
    </xf>
    <xf numFmtId="49" fontId="50" fillId="5" borderId="32" xfId="0" applyNumberFormat="1" applyFont="1" applyFill="1" applyBorder="1" applyAlignment="1">
      <alignment horizontal="center" vertical="center"/>
    </xf>
    <xf numFmtId="0" fontId="50" fillId="5" borderId="32" xfId="0" applyFont="1" applyFill="1" applyBorder="1" applyAlignment="1">
      <alignment vertical="center" shrinkToFit="1"/>
    </xf>
    <xf numFmtId="172" fontId="51" fillId="5" borderId="32" xfId="15" applyNumberFormat="1" applyFont="1" applyFill="1" applyBorder="1" applyAlignment="1">
      <alignment vertical="center"/>
    </xf>
    <xf numFmtId="172" fontId="13" fillId="5" borderId="32" xfId="15" applyNumberFormat="1" applyFont="1" applyFill="1" applyBorder="1" applyAlignment="1">
      <alignment vertical="center"/>
    </xf>
    <xf numFmtId="0" fontId="50" fillId="5" borderId="32" xfId="0" applyFont="1" applyFill="1" applyBorder="1" applyAlignment="1">
      <alignment vertical="center"/>
    </xf>
    <xf numFmtId="172" fontId="51" fillId="5" borderId="37" xfId="15" applyNumberFormat="1" applyFont="1" applyFill="1" applyBorder="1" applyAlignment="1">
      <alignment vertical="center"/>
    </xf>
    <xf numFmtId="0" fontId="51" fillId="5" borderId="32" xfId="0" applyFont="1" applyFill="1" applyBorder="1" applyAlignment="1">
      <alignment vertical="center"/>
    </xf>
    <xf numFmtId="0" fontId="50" fillId="5" borderId="18" xfId="0" applyFont="1" applyFill="1" applyBorder="1" applyAlignment="1">
      <alignment vertical="center" wrapText="1"/>
    </xf>
    <xf numFmtId="0" fontId="50" fillId="5" borderId="18" xfId="0" applyFont="1" applyFill="1" applyBorder="1" applyAlignment="1">
      <alignment horizontal="center" vertical="center"/>
    </xf>
    <xf numFmtId="49" fontId="50" fillId="5" borderId="18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0" fillId="0" borderId="74" xfId="0" applyFont="1" applyFill="1" applyBorder="1" applyAlignment="1">
      <alignment vertical="top" wrapText="1"/>
    </xf>
    <xf numFmtId="4" fontId="0" fillId="0" borderId="74" xfId="15" applyNumberFormat="1" applyFont="1" applyFill="1" applyBorder="1" applyAlignment="1">
      <alignment horizontal="right" vertical="top" wrapText="1" indent="3"/>
    </xf>
    <xf numFmtId="4" fontId="0" fillId="0" borderId="75" xfId="0" applyNumberFormat="1" applyFont="1" applyFill="1" applyBorder="1" applyAlignment="1">
      <alignment horizontal="right" vertical="top" wrapText="1"/>
    </xf>
    <xf numFmtId="4" fontId="0" fillId="0" borderId="76" xfId="0" applyNumberFormat="1" applyFont="1" applyFill="1" applyBorder="1" applyAlignment="1">
      <alignment horizontal="right" vertical="top" wrapText="1"/>
    </xf>
    <xf numFmtId="0" fontId="0" fillId="0" borderId="77" xfId="0" applyFont="1" applyFill="1" applyBorder="1" applyAlignment="1">
      <alignment vertical="top" wrapText="1"/>
    </xf>
    <xf numFmtId="4" fontId="0" fillId="0" borderId="77" xfId="15" applyNumberFormat="1" applyFont="1" applyFill="1" applyBorder="1" applyAlignment="1">
      <alignment horizontal="right" vertical="top" wrapText="1" indent="3"/>
    </xf>
    <xf numFmtId="4" fontId="0" fillId="0" borderId="36" xfId="0" applyNumberFormat="1" applyFont="1" applyFill="1" applyBorder="1" applyAlignment="1">
      <alignment horizontal="right" vertical="top" wrapText="1"/>
    </xf>
    <xf numFmtId="4" fontId="0" fillId="0" borderId="78" xfId="0" applyNumberFormat="1" applyFont="1" applyFill="1" applyBorder="1" applyAlignment="1">
      <alignment horizontal="right" vertical="top" wrapText="1"/>
    </xf>
    <xf numFmtId="0" fontId="0" fillId="0" borderId="79" xfId="0" applyFont="1" applyFill="1" applyBorder="1" applyAlignment="1">
      <alignment vertical="top" wrapText="1"/>
    </xf>
    <xf numFmtId="0" fontId="11" fillId="0" borderId="80" xfId="0" applyFont="1" applyFill="1" applyBorder="1" applyAlignment="1">
      <alignment vertical="top" wrapText="1"/>
    </xf>
    <xf numFmtId="4" fontId="11" fillId="0" borderId="80" xfId="15" applyNumberFormat="1" applyFont="1" applyFill="1" applyBorder="1" applyAlignment="1">
      <alignment horizontal="right" vertical="top" wrapText="1" indent="3"/>
    </xf>
    <xf numFmtId="4" fontId="11" fillId="0" borderId="80" xfId="15" applyNumberFormat="1" applyFont="1" applyFill="1" applyBorder="1" applyAlignment="1">
      <alignment horizontal="right" vertical="top" wrapText="1"/>
    </xf>
    <xf numFmtId="4" fontId="11" fillId="0" borderId="81" xfId="0" applyNumberFormat="1" applyFont="1" applyFill="1" applyBorder="1" applyAlignment="1">
      <alignment horizontal="right" vertical="top" wrapText="1"/>
    </xf>
    <xf numFmtId="0" fontId="0" fillId="0" borderId="82" xfId="0" applyFont="1" applyFill="1" applyBorder="1" applyAlignment="1">
      <alignment vertical="top" wrapText="1"/>
    </xf>
    <xf numFmtId="4" fontId="0" fillId="0" borderId="39" xfId="0" applyNumberFormat="1" applyFont="1" applyFill="1" applyBorder="1" applyAlignment="1">
      <alignment vertical="top" wrapText="1"/>
    </xf>
    <xf numFmtId="4" fontId="0" fillId="0" borderId="83" xfId="15" applyNumberFormat="1" applyFont="1" applyFill="1" applyBorder="1" applyAlignment="1">
      <alignment horizontal="right" vertical="top" wrapText="1" indent="3"/>
    </xf>
    <xf numFmtId="4" fontId="0" fillId="0" borderId="83" xfId="0" applyNumberFormat="1" applyFont="1" applyFill="1" applyBorder="1" applyAlignment="1">
      <alignment horizontal="right" vertical="top" wrapText="1"/>
    </xf>
    <xf numFmtId="4" fontId="0" fillId="0" borderId="84" xfId="0" applyNumberFormat="1" applyFont="1" applyFill="1" applyBorder="1" applyAlignment="1">
      <alignment vertical="top" wrapText="1"/>
    </xf>
    <xf numFmtId="4" fontId="0" fillId="0" borderId="77" xfId="0" applyNumberFormat="1" applyFont="1" applyFill="1" applyBorder="1" applyAlignment="1">
      <alignment horizontal="right" vertical="top" wrapText="1"/>
    </xf>
    <xf numFmtId="4" fontId="0" fillId="0" borderId="77" xfId="0" applyNumberFormat="1" applyFont="1" applyFill="1" applyBorder="1" applyAlignment="1">
      <alignment vertical="top" wrapText="1"/>
    </xf>
    <xf numFmtId="4" fontId="0" fillId="0" borderId="85" xfId="15" applyNumberFormat="1" applyFont="1" applyFill="1" applyBorder="1" applyAlignment="1">
      <alignment horizontal="right" vertical="top" wrapText="1" indent="3"/>
    </xf>
    <xf numFmtId="4" fontId="0" fillId="0" borderId="85" xfId="0" applyNumberFormat="1" applyFont="1" applyFill="1" applyBorder="1" applyAlignment="1">
      <alignment horizontal="right" vertical="top" wrapText="1"/>
    </xf>
    <xf numFmtId="4" fontId="0" fillId="0" borderId="60" xfId="0" applyNumberFormat="1" applyFont="1" applyFill="1" applyBorder="1" applyAlignment="1">
      <alignment horizontal="right" vertical="top" wrapText="1"/>
    </xf>
    <xf numFmtId="4" fontId="0" fillId="0" borderId="32" xfId="0" applyNumberFormat="1" applyFont="1" applyFill="1" applyBorder="1" applyAlignment="1">
      <alignment horizontal="right" vertical="top" shrinkToFit="1"/>
    </xf>
    <xf numFmtId="4" fontId="0" fillId="0" borderId="86" xfId="15" applyNumberFormat="1" applyFont="1" applyFill="1" applyBorder="1" applyAlignment="1">
      <alignment horizontal="right" vertical="top" wrapText="1" indent="3"/>
    </xf>
    <xf numFmtId="4" fontId="0" fillId="0" borderId="86" xfId="0" applyNumberFormat="1" applyFont="1" applyFill="1" applyBorder="1" applyAlignment="1">
      <alignment horizontal="right" vertical="top" wrapText="1"/>
    </xf>
    <xf numFmtId="4" fontId="0" fillId="0" borderId="41" xfId="0" applyNumberFormat="1" applyFont="1" applyFill="1" applyBorder="1" applyAlignment="1">
      <alignment horizontal="right" vertical="top" wrapText="1"/>
    </xf>
    <xf numFmtId="4" fontId="11" fillId="0" borderId="87" xfId="0" applyNumberFormat="1" applyFont="1" applyFill="1" applyBorder="1" applyAlignment="1">
      <alignment vertical="top" wrapText="1"/>
    </xf>
    <xf numFmtId="4" fontId="11" fillId="0" borderId="79" xfId="15" applyNumberFormat="1" applyFont="1" applyFill="1" applyBorder="1" applyAlignment="1">
      <alignment horizontal="right" vertical="top" wrapText="1" indent="3"/>
    </xf>
    <xf numFmtId="4" fontId="11" fillId="0" borderId="79" xfId="0" applyNumberFormat="1" applyFont="1" applyFill="1" applyBorder="1" applyAlignment="1">
      <alignment horizontal="right" vertical="top" wrapText="1"/>
    </xf>
    <xf numFmtId="4" fontId="11" fillId="0" borderId="88" xfId="0" applyNumberFormat="1" applyFont="1" applyFill="1" applyBorder="1" applyAlignment="1">
      <alignment horizontal="right" vertical="top" wrapText="1"/>
    </xf>
    <xf numFmtId="4" fontId="11" fillId="0" borderId="88" xfId="0" applyNumberFormat="1" applyFont="1" applyFill="1" applyBorder="1" applyAlignment="1">
      <alignment horizontal="right" vertical="top" shrinkToFit="1"/>
    </xf>
    <xf numFmtId="0" fontId="77" fillId="0" borderId="89" xfId="0" applyFont="1" applyFill="1" applyBorder="1" applyAlignment="1">
      <alignment vertical="top" wrapText="1"/>
    </xf>
    <xf numFmtId="4" fontId="77" fillId="0" borderId="89" xfId="15" applyNumberFormat="1" applyFont="1" applyFill="1" applyBorder="1" applyAlignment="1">
      <alignment horizontal="right" vertical="top" wrapText="1" indent="3"/>
    </xf>
    <xf numFmtId="4" fontId="77" fillId="0" borderId="90" xfId="0" applyNumberFormat="1" applyFont="1" applyFill="1" applyBorder="1" applyAlignment="1">
      <alignment horizontal="right" vertical="top" wrapText="1"/>
    </xf>
    <xf numFmtId="4" fontId="77" fillId="0" borderId="91" xfId="0" applyNumberFormat="1" applyFont="1" applyFill="1" applyBorder="1" applyAlignment="1">
      <alignment horizontal="right" vertical="top" wrapText="1"/>
    </xf>
    <xf numFmtId="0" fontId="77" fillId="0" borderId="77" xfId="0" applyFont="1" applyFill="1" applyBorder="1" applyAlignment="1">
      <alignment vertical="top" wrapText="1"/>
    </xf>
    <xf numFmtId="4" fontId="77" fillId="0" borderId="77" xfId="15" applyNumberFormat="1" applyFont="1" applyFill="1" applyBorder="1" applyAlignment="1">
      <alignment horizontal="right" vertical="top" wrapText="1" indent="3"/>
    </xf>
    <xf numFmtId="4" fontId="77" fillId="0" borderId="36" xfId="0" applyNumberFormat="1" applyFont="1" applyFill="1" applyBorder="1" applyAlignment="1">
      <alignment horizontal="right" vertical="top" wrapText="1"/>
    </xf>
    <xf numFmtId="4" fontId="77" fillId="0" borderId="78" xfId="0" applyNumberFormat="1" applyFont="1" applyFill="1" applyBorder="1" applyAlignment="1">
      <alignment horizontal="right" vertical="top" wrapText="1"/>
    </xf>
    <xf numFmtId="0" fontId="77" fillId="0" borderId="85" xfId="0" applyFont="1" applyFill="1" applyBorder="1" applyAlignment="1">
      <alignment vertical="top" wrapText="1"/>
    </xf>
    <xf numFmtId="4" fontId="77" fillId="0" borderId="27" xfId="0" applyNumberFormat="1" applyFont="1" applyFill="1" applyBorder="1" applyAlignment="1">
      <alignment horizontal="right" vertical="top" wrapText="1"/>
    </xf>
    <xf numFmtId="4" fontId="77" fillId="0" borderId="92" xfId="0" applyNumberFormat="1" applyFont="1" applyFill="1" applyBorder="1" applyAlignment="1">
      <alignment horizontal="right" vertical="top" wrapText="1"/>
    </xf>
    <xf numFmtId="0" fontId="57" fillId="0" borderId="79" xfId="0" applyFont="1" applyFill="1" applyBorder="1" applyAlignment="1">
      <alignment vertical="top" wrapText="1"/>
    </xf>
    <xf numFmtId="4" fontId="57" fillId="0" borderId="79" xfId="15" applyNumberFormat="1" applyFont="1" applyFill="1" applyBorder="1" applyAlignment="1">
      <alignment horizontal="right" vertical="top" wrapText="1" indent="3"/>
    </xf>
    <xf numFmtId="4" fontId="57" fillId="0" borderId="93" xfId="0" applyNumberFormat="1" applyFont="1" applyFill="1" applyBorder="1" applyAlignment="1">
      <alignment horizontal="right" vertical="top" wrapText="1"/>
    </xf>
    <xf numFmtId="4" fontId="57" fillId="0" borderId="88" xfId="0" applyNumberFormat="1" applyFont="1" applyFill="1" applyBorder="1" applyAlignment="1">
      <alignment horizontal="right" vertical="top" wrapText="1"/>
    </xf>
    <xf numFmtId="0" fontId="0" fillId="0" borderId="89" xfId="0" applyFont="1" applyFill="1" applyBorder="1" applyAlignment="1">
      <alignment vertical="top" wrapText="1"/>
    </xf>
    <xf numFmtId="4" fontId="0" fillId="0" borderId="89" xfId="15" applyNumberFormat="1" applyFont="1" applyFill="1" applyBorder="1" applyAlignment="1">
      <alignment horizontal="right" vertical="top" wrapText="1" indent="3"/>
    </xf>
    <xf numFmtId="4" fontId="0" fillId="0" borderId="90" xfId="0" applyNumberFormat="1" applyFont="1" applyFill="1" applyBorder="1" applyAlignment="1">
      <alignment horizontal="right" vertical="top" wrapText="1"/>
    </xf>
    <xf numFmtId="4" fontId="0" fillId="0" borderId="91" xfId="0" applyNumberFormat="1" applyFont="1" applyFill="1" applyBorder="1" applyAlignment="1">
      <alignment horizontal="right" vertical="top" wrapText="1"/>
    </xf>
    <xf numFmtId="0" fontId="0" fillId="0" borderId="94" xfId="0" applyFont="1" applyFill="1" applyBorder="1" applyAlignment="1">
      <alignment vertical="top" wrapText="1"/>
    </xf>
    <xf numFmtId="4" fontId="0" fillId="0" borderId="94" xfId="15" applyNumberFormat="1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0" fillId="0" borderId="43" xfId="0" applyNumberFormat="1" applyFont="1" applyFill="1" applyBorder="1" applyAlignment="1">
      <alignment horizontal="right" vertical="top" wrapText="1"/>
    </xf>
    <xf numFmtId="0" fontId="0" fillId="0" borderId="85" xfId="0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 horizontal="right" vertical="top" wrapText="1"/>
    </xf>
    <xf numFmtId="4" fontId="0" fillId="0" borderId="53" xfId="0" applyNumberFormat="1" applyFont="1" applyFill="1" applyBorder="1" applyAlignment="1">
      <alignment horizontal="right" vertical="top" wrapText="1"/>
    </xf>
    <xf numFmtId="0" fontId="11" fillId="0" borderId="79" xfId="0" applyFont="1" applyFill="1" applyBorder="1" applyAlignment="1">
      <alignment vertical="top" wrapText="1"/>
    </xf>
    <xf numFmtId="4" fontId="11" fillId="0" borderId="95" xfId="0" applyNumberFormat="1" applyFont="1" applyFill="1" applyBorder="1" applyAlignment="1">
      <alignment horizontal="right" vertical="top" wrapText="1"/>
    </xf>
    <xf numFmtId="4" fontId="11" fillId="0" borderId="96" xfId="0" applyNumberFormat="1" applyFont="1" applyFill="1" applyBorder="1" applyAlignment="1">
      <alignment horizontal="right" vertical="top" wrapText="1"/>
    </xf>
    <xf numFmtId="4" fontId="0" fillId="0" borderId="94" xfId="15" applyNumberFormat="1" applyFont="1" applyFill="1" applyBorder="1" applyAlignment="1">
      <alignment horizontal="right" vertical="top" wrapText="1" indent="3"/>
    </xf>
    <xf numFmtId="4" fontId="0" fillId="0" borderId="92" xfId="0" applyNumberFormat="1" applyFont="1" applyFill="1" applyBorder="1" applyAlignment="1">
      <alignment horizontal="right" vertical="top" wrapText="1"/>
    </xf>
    <xf numFmtId="4" fontId="11" fillId="0" borderId="93" xfId="0" applyNumberFormat="1" applyFont="1" applyFill="1" applyBorder="1" applyAlignment="1">
      <alignment horizontal="right" vertical="top" wrapText="1"/>
    </xf>
    <xf numFmtId="4" fontId="0" fillId="0" borderId="89" xfId="0" applyNumberFormat="1" applyFont="1" applyFill="1" applyBorder="1" applyAlignment="1">
      <alignment horizontal="right" vertical="top" wrapText="1"/>
    </xf>
    <xf numFmtId="0" fontId="0" fillId="0" borderId="83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97" xfId="0" applyFont="1" applyFill="1" applyBorder="1" applyAlignment="1">
      <alignment vertical="top" wrapText="1"/>
    </xf>
    <xf numFmtId="0" fontId="15" fillId="0" borderId="98" xfId="0" applyFont="1" applyFill="1" applyBorder="1" applyAlignment="1">
      <alignment/>
    </xf>
    <xf numFmtId="0" fontId="11" fillId="0" borderId="88" xfId="0" applyFont="1" applyFill="1" applyBorder="1" applyAlignment="1">
      <alignment vertical="top" wrapText="1"/>
    </xf>
    <xf numFmtId="4" fontId="11" fillId="0" borderId="96" xfId="15" applyNumberFormat="1" applyFont="1" applyFill="1" applyBorder="1" applyAlignment="1">
      <alignment horizontal="right" vertical="top" wrapText="1" indent="3"/>
    </xf>
    <xf numFmtId="0" fontId="77" fillId="0" borderId="28" xfId="0" applyFont="1" applyFill="1" applyBorder="1" applyAlignment="1">
      <alignment horizontal="left" vertical="top" wrapText="1"/>
    </xf>
    <xf numFmtId="4" fontId="15" fillId="0" borderId="28" xfId="0" applyNumberFormat="1" applyFont="1" applyFill="1" applyBorder="1" applyAlignment="1">
      <alignment vertical="top"/>
    </xf>
    <xf numFmtId="4" fontId="15" fillId="0" borderId="28" xfId="15" applyNumberFormat="1" applyFont="1" applyFill="1" applyBorder="1" applyAlignment="1">
      <alignment horizontal="right" vertical="top"/>
    </xf>
    <xf numFmtId="0" fontId="77" fillId="0" borderId="32" xfId="0" applyFont="1" applyFill="1" applyBorder="1" applyAlignment="1">
      <alignment vertical="top" wrapText="1"/>
    </xf>
    <xf numFmtId="4" fontId="15" fillId="0" borderId="32" xfId="0" applyNumberFormat="1" applyFont="1" applyFill="1" applyBorder="1" applyAlignment="1">
      <alignment vertical="top"/>
    </xf>
    <xf numFmtId="4" fontId="15" fillId="0" borderId="32" xfId="15" applyNumberFormat="1" applyFont="1" applyFill="1" applyBorder="1" applyAlignment="1">
      <alignment horizontal="right" vertical="top"/>
    </xf>
    <xf numFmtId="4" fontId="15" fillId="0" borderId="32" xfId="0" applyNumberFormat="1" applyFont="1" applyFill="1" applyBorder="1" applyAlignment="1">
      <alignment horizontal="right" vertical="top"/>
    </xf>
    <xf numFmtId="4" fontId="15" fillId="0" borderId="32" xfId="0" applyNumberFormat="1" applyFont="1" applyFill="1" applyBorder="1" applyAlignment="1">
      <alignment vertical="top" shrinkToFit="1"/>
    </xf>
    <xf numFmtId="0" fontId="15" fillId="0" borderId="32" xfId="0" applyFont="1" applyFill="1" applyBorder="1" applyAlignment="1">
      <alignment/>
    </xf>
    <xf numFmtId="0" fontId="38" fillId="0" borderId="99" xfId="0" applyFont="1" applyFill="1" applyBorder="1" applyAlignment="1">
      <alignment/>
    </xf>
    <xf numFmtId="4" fontId="38" fillId="0" borderId="99" xfId="0" applyNumberFormat="1" applyFont="1" applyFill="1" applyBorder="1" applyAlignment="1">
      <alignment/>
    </xf>
    <xf numFmtId="4" fontId="38" fillId="0" borderId="99" xfId="15" applyNumberFormat="1" applyFont="1" applyFill="1" applyBorder="1" applyAlignment="1">
      <alignment horizontal="right" shrinkToFit="1"/>
    </xf>
    <xf numFmtId="4" fontId="38" fillId="0" borderId="53" xfId="0" applyNumberFormat="1" applyFont="1" applyFill="1" applyBorder="1" applyAlignment="1">
      <alignment shrinkToFit="1"/>
    </xf>
    <xf numFmtId="3" fontId="57" fillId="9" borderId="34" xfId="15" applyNumberFormat="1" applyFont="1" applyFill="1" applyBorder="1" applyAlignment="1">
      <alignment horizontal="right" vertical="top" wrapText="1" indent="3"/>
    </xf>
    <xf numFmtId="0" fontId="5" fillId="9" borderId="100" xfId="0" applyFont="1" applyFill="1" applyBorder="1" applyAlignment="1">
      <alignment horizontal="center" vertical="top" wrapText="1"/>
    </xf>
    <xf numFmtId="0" fontId="38" fillId="9" borderId="101" xfId="0" applyFont="1" applyFill="1" applyBorder="1" applyAlignment="1">
      <alignment horizontal="center" vertical="top"/>
    </xf>
    <xf numFmtId="0" fontId="77" fillId="9" borderId="102" xfId="0" applyFont="1" applyFill="1" applyBorder="1" applyAlignment="1">
      <alignment horizontal="center" vertical="top" wrapText="1"/>
    </xf>
    <xf numFmtId="1" fontId="77" fillId="9" borderId="102" xfId="0" applyNumberFormat="1" applyFont="1" applyFill="1" applyBorder="1" applyAlignment="1">
      <alignment horizontal="center" vertical="top" wrapText="1"/>
    </xf>
    <xf numFmtId="3" fontId="77" fillId="9" borderId="102" xfId="15" applyNumberFormat="1" applyFont="1" applyFill="1" applyBorder="1" applyAlignment="1">
      <alignment horizontal="right" vertical="top" wrapText="1" indent="3"/>
    </xf>
    <xf numFmtId="0" fontId="13" fillId="9" borderId="102" xfId="0" applyFont="1" applyFill="1" applyBorder="1" applyAlignment="1">
      <alignment horizontal="center" vertical="top" wrapText="1"/>
    </xf>
    <xf numFmtId="0" fontId="15" fillId="9" borderId="102" xfId="0" applyFont="1" applyFill="1" applyBorder="1" applyAlignment="1">
      <alignment horizontal="center" vertical="top"/>
    </xf>
    <xf numFmtId="0" fontId="5" fillId="10" borderId="18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wrapText="1"/>
    </xf>
    <xf numFmtId="172" fontId="5" fillId="10" borderId="32" xfId="15" applyNumberFormat="1" applyFont="1" applyFill="1" applyBorder="1" applyAlignment="1">
      <alignment horizontal="center"/>
    </xf>
    <xf numFmtId="172" fontId="5" fillId="10" borderId="0" xfId="15" applyNumberFormat="1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13" fillId="10" borderId="58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103" xfId="0" applyFont="1" applyFill="1" applyBorder="1" applyAlignment="1">
      <alignment horizontal="center"/>
    </xf>
    <xf numFmtId="172" fontId="13" fillId="10" borderId="58" xfId="15" applyNumberFormat="1" applyFont="1" applyFill="1" applyBorder="1" applyAlignment="1">
      <alignment horizontal="center"/>
    </xf>
    <xf numFmtId="0" fontId="13" fillId="10" borderId="32" xfId="0" applyFont="1" applyFill="1" applyBorder="1" applyAlignment="1">
      <alignment horizontal="center"/>
    </xf>
    <xf numFmtId="0" fontId="13" fillId="10" borderId="96" xfId="0" applyFont="1" applyFill="1" applyBorder="1" applyAlignment="1">
      <alignment horizontal="center"/>
    </xf>
    <xf numFmtId="0" fontId="78" fillId="5" borderId="32" xfId="0" applyFont="1" applyFill="1" applyBorder="1" applyAlignment="1">
      <alignment horizontal="center" vertical="center"/>
    </xf>
    <xf numFmtId="0" fontId="79" fillId="5" borderId="32" xfId="0" applyFont="1" applyFill="1" applyBorder="1" applyAlignment="1">
      <alignment horizontal="center" vertical="center"/>
    </xf>
    <xf numFmtId="3" fontId="80" fillId="5" borderId="69" xfId="0" applyNumberFormat="1" applyFont="1" applyFill="1" applyBorder="1" applyAlignment="1">
      <alignment horizontal="center"/>
    </xf>
    <xf numFmtId="3" fontId="80" fillId="5" borderId="71" xfId="0" applyNumberFormat="1" applyFont="1" applyFill="1" applyBorder="1" applyAlignment="1">
      <alignment horizontal="center"/>
    </xf>
    <xf numFmtId="3" fontId="78" fillId="5" borderId="23" xfId="0" applyNumberFormat="1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13" fillId="11" borderId="58" xfId="0" applyFont="1" applyFill="1" applyBorder="1" applyAlignment="1">
      <alignment horizontal="center"/>
    </xf>
    <xf numFmtId="0" fontId="13" fillId="11" borderId="47" xfId="0" applyFont="1" applyFill="1" applyBorder="1" applyAlignment="1">
      <alignment horizontal="center"/>
    </xf>
    <xf numFmtId="0" fontId="13" fillId="11" borderId="103" xfId="0" applyFont="1" applyFill="1" applyBorder="1" applyAlignment="1">
      <alignment horizontal="center"/>
    </xf>
    <xf numFmtId="172" fontId="13" fillId="11" borderId="58" xfId="15" applyNumberFormat="1" applyFont="1" applyFill="1" applyBorder="1" applyAlignment="1">
      <alignment horizontal="center"/>
    </xf>
    <xf numFmtId="0" fontId="49" fillId="12" borderId="32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vertical="center" wrapText="1"/>
    </xf>
    <xf numFmtId="0" fontId="50" fillId="12" borderId="32" xfId="0" applyFont="1" applyFill="1" applyBorder="1" applyAlignment="1">
      <alignment horizontal="center" vertical="center"/>
    </xf>
    <xf numFmtId="49" fontId="49" fillId="12" borderId="32" xfId="0" applyNumberFormat="1" applyFont="1" applyFill="1" applyBorder="1" applyAlignment="1">
      <alignment horizontal="center" vertical="center"/>
    </xf>
    <xf numFmtId="172" fontId="51" fillId="12" borderId="18" xfId="15" applyNumberFormat="1" applyFont="1" applyFill="1" applyBorder="1" applyAlignment="1">
      <alignment vertical="center"/>
    </xf>
    <xf numFmtId="49" fontId="50" fillId="12" borderId="32" xfId="0" applyNumberFormat="1" applyFont="1" applyFill="1" applyBorder="1" applyAlignment="1">
      <alignment horizontal="center" vertical="center"/>
    </xf>
    <xf numFmtId="175" fontId="4" fillId="0" borderId="8" xfId="15" applyNumberFormat="1" applyFont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172" fontId="13" fillId="5" borderId="2" xfId="15" applyNumberFormat="1" applyFont="1" applyFill="1" applyBorder="1" applyAlignment="1">
      <alignment/>
    </xf>
    <xf numFmtId="172" fontId="69" fillId="5" borderId="2" xfId="15" applyNumberFormat="1" applyFont="1" applyFill="1" applyBorder="1" applyAlignment="1">
      <alignment/>
    </xf>
    <xf numFmtId="10" fontId="13" fillId="5" borderId="42" xfId="15" applyNumberFormat="1" applyFont="1" applyFill="1" applyBorder="1" applyAlignment="1">
      <alignment horizontal="center"/>
    </xf>
    <xf numFmtId="175" fontId="4" fillId="0" borderId="1" xfId="0" applyNumberFormat="1" applyFont="1" applyBorder="1" applyAlignment="1">
      <alignment horizontal="right"/>
    </xf>
    <xf numFmtId="0" fontId="13" fillId="5" borderId="2" xfId="0" applyFont="1" applyFill="1" applyBorder="1" applyAlignment="1">
      <alignment/>
    </xf>
    <xf numFmtId="0" fontId="14" fillId="0" borderId="0" xfId="0" applyFont="1" applyAlignment="1">
      <alignment/>
    </xf>
    <xf numFmtId="175" fontId="22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71" fontId="81" fillId="0" borderId="0" xfId="15" applyFont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5" borderId="0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3" fillId="5" borderId="41" xfId="0" applyFont="1" applyFill="1" applyBorder="1" applyAlignment="1">
      <alignment horizontal="center"/>
    </xf>
    <xf numFmtId="0" fontId="13" fillId="5" borderId="2" xfId="0" applyFont="1" applyFill="1" applyBorder="1" applyAlignment="1">
      <alignment/>
    </xf>
    <xf numFmtId="172" fontId="13" fillId="5" borderId="1" xfId="15" applyNumberFormat="1" applyFont="1" applyFill="1" applyBorder="1" applyAlignment="1">
      <alignment/>
    </xf>
    <xf numFmtId="172" fontId="69" fillId="5" borderId="0" xfId="15" applyNumberFormat="1" applyFont="1" applyFill="1" applyBorder="1" applyAlignment="1">
      <alignment/>
    </xf>
    <xf numFmtId="0" fontId="5" fillId="5" borderId="40" xfId="0" applyFont="1" applyFill="1" applyBorder="1" applyAlignment="1">
      <alignment horizontal="center"/>
    </xf>
    <xf numFmtId="172" fontId="13" fillId="5" borderId="4" xfId="0" applyNumberFormat="1" applyFont="1" applyFill="1" applyBorder="1" applyAlignment="1">
      <alignment horizontal="center"/>
    </xf>
    <xf numFmtId="172" fontId="69" fillId="5" borderId="3" xfId="15" applyNumberFormat="1" applyFont="1" applyFill="1" applyBorder="1" applyAlignment="1">
      <alignment/>
    </xf>
    <xf numFmtId="10" fontId="13" fillId="5" borderId="44" xfId="15" applyNumberFormat="1" applyFont="1" applyFill="1" applyBorder="1" applyAlignment="1">
      <alignment horizontal="center"/>
    </xf>
    <xf numFmtId="0" fontId="13" fillId="0" borderId="3" xfId="0" applyFont="1" applyBorder="1" applyAlignment="1">
      <alignment/>
    </xf>
    <xf numFmtId="172" fontId="69" fillId="5" borderId="2" xfId="15" applyNumberFormat="1" applyFont="1" applyFill="1" applyBorder="1" applyAlignment="1">
      <alignment/>
    </xf>
    <xf numFmtId="0" fontId="13" fillId="7" borderId="104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10" fontId="5" fillId="5" borderId="42" xfId="15" applyNumberFormat="1" applyFont="1" applyFill="1" applyBorder="1" applyAlignment="1">
      <alignment horizontal="center"/>
    </xf>
    <xf numFmtId="172" fontId="13" fillId="0" borderId="0" xfId="0" applyNumberFormat="1" applyFont="1" applyAlignment="1">
      <alignment/>
    </xf>
    <xf numFmtId="172" fontId="13" fillId="0" borderId="2" xfId="15" applyNumberFormat="1" applyFont="1" applyBorder="1" applyAlignment="1">
      <alignment/>
    </xf>
    <xf numFmtId="175" fontId="16" fillId="0" borderId="8" xfId="17" applyNumberFormat="1" applyFont="1" applyBorder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3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5" borderId="5" xfId="0" applyFont="1" applyFill="1" applyBorder="1" applyAlignment="1">
      <alignment wrapText="1"/>
    </xf>
    <xf numFmtId="0" fontId="13" fillId="5" borderId="3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3" fillId="5" borderId="2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7" xfId="0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13" fillId="5" borderId="2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13" fillId="5" borderId="7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11" fillId="5" borderId="0" xfId="0" applyFont="1" applyFill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4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19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8" borderId="37" xfId="19" applyFont="1" applyFill="1" applyBorder="1" applyAlignment="1">
      <alignment horizontal="center"/>
      <protection/>
    </xf>
    <xf numFmtId="0" fontId="3" fillId="8" borderId="36" xfId="0" applyFont="1" applyFill="1" applyBorder="1" applyAlignment="1">
      <alignment/>
    </xf>
    <xf numFmtId="0" fontId="3" fillId="8" borderId="38" xfId="0" applyFont="1" applyFill="1" applyBorder="1" applyAlignment="1">
      <alignment/>
    </xf>
    <xf numFmtId="0" fontId="4" fillId="8" borderId="37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19" applyFont="1" applyFill="1" applyBorder="1" applyAlignment="1">
      <alignment horizontal="center" wrapText="1"/>
      <protection/>
    </xf>
    <xf numFmtId="0" fontId="4" fillId="8" borderId="1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1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/>
    </xf>
    <xf numFmtId="3" fontId="7" fillId="8" borderId="18" xfId="19" applyNumberFormat="1" applyFont="1" applyFill="1" applyBorder="1" applyAlignment="1">
      <alignment horizontal="center"/>
      <protection/>
    </xf>
    <xf numFmtId="0" fontId="0" fillId="8" borderId="9" xfId="0" applyFont="1" applyFill="1" applyBorder="1" applyAlignment="1">
      <alignment horizontal="center"/>
    </xf>
    <xf numFmtId="0" fontId="20" fillId="8" borderId="20" xfId="19" applyFont="1" applyFill="1" applyBorder="1" applyAlignment="1">
      <alignment horizontal="center"/>
      <protection/>
    </xf>
    <xf numFmtId="0" fontId="21" fillId="8" borderId="19" xfId="0" applyFont="1" applyFill="1" applyBorder="1" applyAlignment="1">
      <alignment/>
    </xf>
    <xf numFmtId="0" fontId="21" fillId="8" borderId="35" xfId="0" applyFont="1" applyFill="1" applyBorder="1" applyAlignment="1">
      <alignment/>
    </xf>
    <xf numFmtId="0" fontId="21" fillId="8" borderId="14" xfId="0" applyFont="1" applyFill="1" applyBorder="1" applyAlignment="1">
      <alignment/>
    </xf>
    <xf numFmtId="0" fontId="7" fillId="8" borderId="27" xfId="19" applyFont="1" applyFill="1" applyBorder="1" applyAlignment="1">
      <alignment/>
      <protection/>
    </xf>
    <xf numFmtId="0" fontId="21" fillId="8" borderId="34" xfId="0" applyFont="1" applyFill="1" applyBorder="1" applyAlignment="1">
      <alignment/>
    </xf>
    <xf numFmtId="0" fontId="30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4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/>
    </xf>
    <xf numFmtId="0" fontId="13" fillId="0" borderId="0" xfId="0" applyFont="1" applyAlignment="1">
      <alignment/>
    </xf>
    <xf numFmtId="0" fontId="3" fillId="4" borderId="105" xfId="0" applyFont="1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62" fillId="4" borderId="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08" xfId="0" applyFont="1" applyFill="1" applyBorder="1" applyAlignment="1">
      <alignment horizontal="center"/>
    </xf>
    <xf numFmtId="0" fontId="0" fillId="4" borderId="33" xfId="0" applyFill="1" applyBorder="1" applyAlignment="1">
      <alignment/>
    </xf>
    <xf numFmtId="0" fontId="0" fillId="4" borderId="109" xfId="0" applyFill="1" applyBorder="1" applyAlignment="1">
      <alignment/>
    </xf>
    <xf numFmtId="0" fontId="13" fillId="4" borderId="54" xfId="0" applyFont="1" applyFill="1" applyBorder="1" applyAlignment="1">
      <alignment horizontal="center" wrapText="1"/>
    </xf>
    <xf numFmtId="0" fontId="0" fillId="4" borderId="83" xfId="0" applyFont="1" applyFill="1" applyBorder="1" applyAlignment="1">
      <alignment horizontal="center" wrapText="1"/>
    </xf>
    <xf numFmtId="0" fontId="0" fillId="4" borderId="99" xfId="0" applyFont="1" applyFill="1" applyBorder="1" applyAlignment="1">
      <alignment horizontal="center" wrapText="1"/>
    </xf>
    <xf numFmtId="0" fontId="4" fillId="4" borderId="50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35" fillId="6" borderId="62" xfId="0" applyFont="1" applyFill="1" applyBorder="1" applyAlignment="1">
      <alignment horizontal="center" vertical="center"/>
    </xf>
    <xf numFmtId="0" fontId="35" fillId="6" borderId="6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5" borderId="62" xfId="0" applyFont="1" applyFill="1" applyBorder="1" applyAlignment="1">
      <alignment horizontal="center" vertical="center"/>
    </xf>
    <xf numFmtId="0" fontId="38" fillId="5" borderId="63" xfId="0" applyFont="1" applyFill="1" applyBorder="1" applyAlignment="1">
      <alignment horizontal="center" vertical="center"/>
    </xf>
    <xf numFmtId="0" fontId="38" fillId="5" borderId="64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wrapText="1"/>
    </xf>
    <xf numFmtId="0" fontId="5" fillId="10" borderId="32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wrapText="1"/>
    </xf>
    <xf numFmtId="0" fontId="5" fillId="10" borderId="9" xfId="0" applyFont="1" applyFill="1" applyBorder="1" applyAlignment="1">
      <alignment horizontal="center" wrapText="1"/>
    </xf>
    <xf numFmtId="172" fontId="5" fillId="10" borderId="37" xfId="15" applyNumberFormat="1" applyFont="1" applyFill="1" applyBorder="1" applyAlignment="1">
      <alignment horizontal="center"/>
    </xf>
    <xf numFmtId="172" fontId="5" fillId="10" borderId="38" xfId="15" applyNumberFormat="1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wrapText="1"/>
    </xf>
    <xf numFmtId="0" fontId="57" fillId="9" borderId="110" xfId="0" applyFont="1" applyFill="1" applyBorder="1" applyAlignment="1">
      <alignment horizontal="center" vertical="top" wrapText="1"/>
    </xf>
    <xf numFmtId="0" fontId="57" fillId="9" borderId="75" xfId="0" applyFont="1" applyFill="1" applyBorder="1" applyAlignment="1">
      <alignment horizontal="center" vertical="top" wrapText="1"/>
    </xf>
    <xf numFmtId="0" fontId="57" fillId="9" borderId="111" xfId="0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vertical="top"/>
    </xf>
    <xf numFmtId="0" fontId="0" fillId="0" borderId="5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15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" fontId="15" fillId="0" borderId="32" xfId="0" applyNumberFormat="1" applyFont="1" applyFill="1" applyBorder="1" applyAlignment="1">
      <alignment vertical="top"/>
    </xf>
    <xf numFmtId="4" fontId="0" fillId="0" borderId="32" xfId="0" applyNumberFormat="1" applyFont="1" applyFill="1" applyBorder="1" applyAlignment="1">
      <alignment vertical="top"/>
    </xf>
    <xf numFmtId="4" fontId="15" fillId="0" borderId="32" xfId="15" applyNumberFormat="1" applyFont="1" applyFill="1" applyBorder="1" applyAlignment="1">
      <alignment horizontal="right" vertical="top"/>
    </xf>
    <xf numFmtId="4" fontId="0" fillId="0" borderId="32" xfId="15" applyNumberFormat="1" applyFont="1" applyFill="1" applyBorder="1" applyAlignment="1">
      <alignment horizontal="right" vertical="top"/>
    </xf>
    <xf numFmtId="4" fontId="0" fillId="0" borderId="74" xfId="0" applyNumberFormat="1" applyFont="1" applyFill="1" applyBorder="1" applyAlignment="1">
      <alignment horizontal="center" vertical="top" shrinkToFit="1"/>
    </xf>
    <xf numFmtId="4" fontId="0" fillId="0" borderId="83" xfId="0" applyNumberFormat="1" applyFont="1" applyFill="1" applyBorder="1" applyAlignment="1">
      <alignment horizontal="center" vertical="top" shrinkToFit="1"/>
    </xf>
    <xf numFmtId="4" fontId="0" fillId="0" borderId="112" xfId="0" applyNumberFormat="1" applyFont="1" applyFill="1" applyBorder="1" applyAlignment="1">
      <alignment horizontal="center" vertical="top" shrinkToFit="1"/>
    </xf>
    <xf numFmtId="0" fontId="0" fillId="0" borderId="113" xfId="0" applyFont="1" applyFill="1" applyBorder="1" applyAlignment="1">
      <alignment vertical="top" wrapText="1"/>
    </xf>
    <xf numFmtId="0" fontId="0" fillId="0" borderId="82" xfId="0" applyFont="1" applyFill="1" applyBorder="1" applyAlignment="1">
      <alignment vertical="top" wrapText="1"/>
    </xf>
    <xf numFmtId="0" fontId="0" fillId="0" borderId="114" xfId="0" applyFont="1" applyFill="1" applyBorder="1" applyAlignment="1">
      <alignment horizontal="center" vertical="top" wrapText="1"/>
    </xf>
    <xf numFmtId="0" fontId="0" fillId="0" borderId="115" xfId="0" applyFont="1" applyFill="1" applyBorder="1" applyAlignment="1">
      <alignment horizontal="center" vertical="top" wrapText="1"/>
    </xf>
    <xf numFmtId="0" fontId="0" fillId="0" borderId="116" xfId="0" applyFont="1" applyFill="1" applyBorder="1" applyAlignment="1">
      <alignment horizontal="center" vertical="top" wrapText="1"/>
    </xf>
    <xf numFmtId="0" fontId="0" fillId="0" borderId="117" xfId="0" applyFont="1" applyFill="1" applyBorder="1" applyAlignment="1">
      <alignment vertical="top" wrapText="1"/>
    </xf>
    <xf numFmtId="0" fontId="0" fillId="0" borderId="118" xfId="0" applyFont="1" applyFill="1" applyBorder="1" applyAlignment="1">
      <alignment horizontal="center" vertical="top" wrapText="1"/>
    </xf>
    <xf numFmtId="0" fontId="0" fillId="0" borderId="119" xfId="0" applyFont="1" applyFill="1" applyBorder="1" applyAlignment="1">
      <alignment horizontal="center" vertical="top" wrapText="1"/>
    </xf>
    <xf numFmtId="0" fontId="0" fillId="0" borderId="120" xfId="0" applyFont="1" applyFill="1" applyBorder="1" applyAlignment="1">
      <alignment horizontal="center" vertical="top" wrapText="1"/>
    </xf>
    <xf numFmtId="0" fontId="0" fillId="0" borderId="117" xfId="0" applyFont="1" applyFill="1" applyBorder="1" applyAlignment="1">
      <alignment horizontal="left" vertical="top" wrapText="1"/>
    </xf>
    <xf numFmtId="0" fontId="0" fillId="0" borderId="82" xfId="0" applyFont="1" applyFill="1" applyBorder="1" applyAlignment="1">
      <alignment horizontal="left" vertical="top" wrapText="1"/>
    </xf>
    <xf numFmtId="0" fontId="0" fillId="0" borderId="121" xfId="0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83" xfId="0" applyFont="1" applyFill="1" applyBorder="1" applyAlignment="1">
      <alignment horizontal="center" vertical="top" wrapText="1"/>
    </xf>
    <xf numFmtId="0" fontId="0" fillId="0" borderId="112" xfId="0" applyFont="1" applyFill="1" applyBorder="1" applyAlignment="1">
      <alignment horizontal="center" vertical="top" wrapText="1"/>
    </xf>
    <xf numFmtId="0" fontId="0" fillId="0" borderId="121" xfId="0" applyFont="1" applyFill="1" applyBorder="1" applyAlignment="1">
      <alignment vertical="top" wrapText="1"/>
    </xf>
    <xf numFmtId="3" fontId="0" fillId="0" borderId="39" xfId="0" applyNumberFormat="1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22" xfId="0" applyFont="1" applyFill="1" applyBorder="1" applyAlignment="1">
      <alignment horizontal="center" vertical="top" wrapText="1"/>
    </xf>
    <xf numFmtId="0" fontId="0" fillId="0" borderId="123" xfId="0" applyFont="1" applyFill="1" applyBorder="1" applyAlignment="1">
      <alignment vertical="top" wrapText="1"/>
    </xf>
    <xf numFmtId="0" fontId="57" fillId="9" borderId="103" xfId="0" applyFont="1" applyFill="1" applyBorder="1" applyAlignment="1">
      <alignment horizontal="center" vertical="top" wrapText="1"/>
    </xf>
    <xf numFmtId="0" fontId="77" fillId="9" borderId="124" xfId="0" applyFont="1" applyFill="1" applyBorder="1" applyAlignment="1">
      <alignment horizontal="center" vertical="top" wrapText="1"/>
    </xf>
    <xf numFmtId="0" fontId="77" fillId="9" borderId="81" xfId="0" applyFont="1" applyFill="1" applyBorder="1" applyAlignment="1">
      <alignment horizontal="center" vertical="top" wrapText="1"/>
    </xf>
    <xf numFmtId="0" fontId="0" fillId="0" borderId="125" xfId="0" applyFont="1" applyFill="1" applyBorder="1" applyAlignment="1">
      <alignment vertical="top" wrapText="1"/>
    </xf>
    <xf numFmtId="3" fontId="0" fillId="0" borderId="126" xfId="0" applyNumberFormat="1" applyFont="1" applyFill="1" applyBorder="1" applyAlignment="1">
      <alignment horizontal="center" vertical="top" wrapText="1"/>
    </xf>
    <xf numFmtId="3" fontId="0" fillId="0" borderId="122" xfId="0" applyNumberFormat="1" applyFont="1" applyFill="1" applyBorder="1" applyAlignment="1">
      <alignment horizontal="center" vertical="top" wrapText="1"/>
    </xf>
    <xf numFmtId="0" fontId="0" fillId="0" borderId="127" xfId="0" applyFont="1" applyFill="1" applyBorder="1" applyAlignment="1">
      <alignment vertical="top" wrapText="1"/>
    </xf>
    <xf numFmtId="0" fontId="11" fillId="9" borderId="128" xfId="0" applyFont="1" applyFill="1" applyBorder="1" applyAlignment="1">
      <alignment horizontal="center" vertical="top" wrapText="1"/>
    </xf>
    <xf numFmtId="0" fontId="0" fillId="9" borderId="129" xfId="0" applyFont="1" applyFill="1" applyBorder="1" applyAlignment="1">
      <alignment horizontal="center" vertical="top" wrapText="1"/>
    </xf>
    <xf numFmtId="0" fontId="0" fillId="9" borderId="124" xfId="0" applyFont="1" applyFill="1" applyBorder="1" applyAlignment="1">
      <alignment horizontal="center" vertical="top" wrapText="1"/>
    </xf>
    <xf numFmtId="0" fontId="0" fillId="9" borderId="81" xfId="0" applyFont="1" applyFill="1" applyBorder="1" applyAlignment="1">
      <alignment horizontal="center" vertical="top" wrapText="1"/>
    </xf>
    <xf numFmtId="0" fontId="77" fillId="0" borderId="114" xfId="0" applyFont="1" applyFill="1" applyBorder="1" applyAlignment="1">
      <alignment horizontal="center" vertical="top" wrapText="1"/>
    </xf>
    <xf numFmtId="0" fontId="77" fillId="0" borderId="115" xfId="0" applyFont="1" applyFill="1" applyBorder="1" applyAlignment="1">
      <alignment horizontal="center" vertical="top" wrapText="1"/>
    </xf>
    <xf numFmtId="0" fontId="77" fillId="0" borderId="2" xfId="0" applyFont="1" applyFill="1" applyBorder="1" applyAlignment="1">
      <alignment horizontal="center" vertical="top" wrapText="1"/>
    </xf>
    <xf numFmtId="0" fontId="77" fillId="0" borderId="103" xfId="0" applyFont="1" applyFill="1" applyBorder="1" applyAlignment="1">
      <alignment horizontal="center" vertical="top" wrapText="1"/>
    </xf>
    <xf numFmtId="0" fontId="77" fillId="0" borderId="125" xfId="0" applyFont="1" applyFill="1" applyBorder="1" applyAlignment="1">
      <alignment vertical="top" wrapText="1"/>
    </xf>
    <xf numFmtId="0" fontId="77" fillId="0" borderId="82" xfId="0" applyFont="1" applyFill="1" applyBorder="1" applyAlignment="1">
      <alignment vertical="top" wrapText="1"/>
    </xf>
    <xf numFmtId="0" fontId="77" fillId="0" borderId="118" xfId="0" applyFont="1" applyFill="1" applyBorder="1" applyAlignment="1">
      <alignment horizontal="center" vertical="top" wrapText="1"/>
    </xf>
    <xf numFmtId="0" fontId="77" fillId="0" borderId="119" xfId="0" applyFont="1" applyFill="1" applyBorder="1" applyAlignment="1">
      <alignment horizontal="center" vertical="top" wrapText="1"/>
    </xf>
    <xf numFmtId="0" fontId="77" fillId="0" borderId="33" xfId="0" applyFont="1" applyFill="1" applyBorder="1" applyAlignment="1">
      <alignment horizontal="center" vertical="top" wrapText="1"/>
    </xf>
    <xf numFmtId="0" fontId="77" fillId="0" borderId="130" xfId="0" applyFont="1" applyFill="1" applyBorder="1" applyAlignment="1">
      <alignment horizontal="center" vertical="top" wrapText="1"/>
    </xf>
    <xf numFmtId="0" fontId="77" fillId="0" borderId="74" xfId="0" applyFont="1" applyFill="1" applyBorder="1" applyAlignment="1">
      <alignment horizontal="center" vertical="top" wrapText="1"/>
    </xf>
    <xf numFmtId="0" fontId="77" fillId="0" borderId="83" xfId="0" applyFont="1" applyFill="1" applyBorder="1" applyAlignment="1">
      <alignment horizontal="center" vertical="top" wrapText="1"/>
    </xf>
    <xf numFmtId="0" fontId="77" fillId="0" borderId="112" xfId="0" applyFont="1" applyFill="1" applyBorder="1" applyAlignment="1">
      <alignment horizontal="center" vertical="top" wrapText="1"/>
    </xf>
    <xf numFmtId="3" fontId="77" fillId="0" borderId="126" xfId="0" applyNumberFormat="1" applyFont="1" applyFill="1" applyBorder="1" applyAlignment="1">
      <alignment horizontal="center" vertical="top" wrapText="1"/>
    </xf>
    <xf numFmtId="0" fontId="77" fillId="0" borderId="39" xfId="0" applyFont="1" applyFill="1" applyBorder="1" applyAlignment="1">
      <alignment horizontal="center" vertical="top" wrapText="1"/>
    </xf>
    <xf numFmtId="0" fontId="77" fillId="0" borderId="122" xfId="0" applyFont="1" applyFill="1" applyBorder="1" applyAlignment="1">
      <alignment horizontal="center" vertical="top" wrapText="1"/>
    </xf>
    <xf numFmtId="0" fontId="77" fillId="0" borderId="98" xfId="0" applyFont="1" applyFill="1" applyBorder="1" applyAlignment="1">
      <alignment vertical="top" wrapText="1"/>
    </xf>
    <xf numFmtId="0" fontId="77" fillId="0" borderId="112" xfId="0" applyFont="1" applyFill="1" applyBorder="1" applyAlignment="1">
      <alignment vertical="top" wrapText="1"/>
    </xf>
    <xf numFmtId="3" fontId="0" fillId="0" borderId="131" xfId="0" applyNumberFormat="1" applyFont="1" applyFill="1" applyBorder="1" applyAlignment="1">
      <alignment horizontal="center" vertical="top" wrapText="1"/>
    </xf>
    <xf numFmtId="3" fontId="0" fillId="0" borderId="132" xfId="0" applyNumberFormat="1" applyFont="1" applyFill="1" applyBorder="1" applyAlignment="1">
      <alignment horizontal="center" vertical="top" wrapText="1"/>
    </xf>
    <xf numFmtId="0" fontId="0" fillId="0" borderId="133" xfId="0" applyFont="1" applyFill="1" applyBorder="1" applyAlignment="1">
      <alignment horizontal="left" vertical="top" wrapText="1"/>
    </xf>
    <xf numFmtId="0" fontId="0" fillId="0" borderId="127" xfId="0" applyFont="1" applyFill="1" applyBorder="1" applyAlignment="1">
      <alignment horizontal="left" vertical="top" wrapText="1"/>
    </xf>
    <xf numFmtId="0" fontId="0" fillId="0" borderId="125" xfId="0" applyFont="1" applyFill="1" applyBorder="1" applyAlignment="1">
      <alignment horizontal="center" vertical="top" wrapText="1"/>
    </xf>
    <xf numFmtId="0" fontId="0" fillId="0" borderId="82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127" xfId="0" applyFont="1" applyFill="1" applyBorder="1" applyAlignment="1">
      <alignment horizontal="center" vertical="top" wrapText="1"/>
    </xf>
    <xf numFmtId="0" fontId="15" fillId="0" borderId="82" xfId="0" applyFont="1" applyFill="1" applyBorder="1" applyAlignment="1">
      <alignment vertical="top" wrapText="1"/>
    </xf>
    <xf numFmtId="0" fontId="38" fillId="9" borderId="103" xfId="0" applyFont="1" applyFill="1" applyBorder="1" applyAlignment="1">
      <alignment horizontal="center"/>
    </xf>
    <xf numFmtId="0" fontId="38" fillId="9" borderId="124" xfId="0" applyFont="1" applyFill="1" applyBorder="1" applyAlignment="1">
      <alignment horizontal="center"/>
    </xf>
    <xf numFmtId="0" fontId="38" fillId="9" borderId="124" xfId="0" applyFont="1" applyFill="1" applyBorder="1" applyAlignment="1">
      <alignment/>
    </xf>
    <xf numFmtId="0" fontId="38" fillId="9" borderId="81" xfId="0" applyFont="1" applyFill="1" applyBorder="1" applyAlignment="1">
      <alignment/>
    </xf>
    <xf numFmtId="0" fontId="57" fillId="9" borderId="134" xfId="0" applyFont="1" applyFill="1" applyBorder="1" applyAlignment="1">
      <alignment horizontal="center" vertical="top" wrapText="1"/>
    </xf>
    <xf numFmtId="0" fontId="57" fillId="9" borderId="135" xfId="0" applyFont="1" applyFill="1" applyBorder="1" applyAlignment="1">
      <alignment horizontal="center" vertical="top" wrapText="1"/>
    </xf>
    <xf numFmtId="0" fontId="57" fillId="9" borderId="136" xfId="0" applyFont="1" applyFill="1" applyBorder="1" applyAlignment="1">
      <alignment horizontal="center" vertical="top" wrapText="1"/>
    </xf>
    <xf numFmtId="3" fontId="0" fillId="0" borderId="137" xfId="0" applyNumberFormat="1" applyFont="1" applyFill="1" applyBorder="1" applyAlignment="1">
      <alignment horizontal="center" vertical="top" wrapText="1"/>
    </xf>
    <xf numFmtId="3" fontId="0" fillId="0" borderId="127" xfId="0" applyNumberFormat="1" applyFont="1" applyFill="1" applyBorder="1" applyAlignment="1">
      <alignment horizontal="center" vertical="top" wrapText="1"/>
    </xf>
    <xf numFmtId="0" fontId="57" fillId="9" borderId="61" xfId="0" applyFont="1" applyFill="1" applyBorder="1" applyAlignment="1">
      <alignment horizontal="center" vertical="top" wrapText="1"/>
    </xf>
    <xf numFmtId="0" fontId="57" fillId="9" borderId="6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/>
    </xf>
    <xf numFmtId="0" fontId="0" fillId="9" borderId="64" xfId="0" applyFont="1" applyFill="1" applyBorder="1" applyAlignment="1">
      <alignment/>
    </xf>
    <xf numFmtId="0" fontId="57" fillId="9" borderId="138" xfId="0" applyFont="1" applyFill="1" applyBorder="1" applyAlignment="1">
      <alignment horizontal="center" vertical="top" wrapText="1"/>
    </xf>
    <xf numFmtId="0" fontId="57" fillId="9" borderId="139" xfId="0" applyFont="1" applyFill="1" applyBorder="1" applyAlignment="1">
      <alignment horizontal="center" vertical="top" wrapText="1"/>
    </xf>
    <xf numFmtId="0" fontId="0" fillId="0" borderId="103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172" fontId="5" fillId="11" borderId="18" xfId="15" applyNumberFormat="1" applyFont="1" applyFill="1" applyBorder="1" applyAlignment="1">
      <alignment horizontal="center" wrapText="1"/>
    </xf>
    <xf numFmtId="0" fontId="0" fillId="11" borderId="4" xfId="0" applyFill="1" applyBorder="1" applyAlignment="1">
      <alignment horizontal="center"/>
    </xf>
    <xf numFmtId="0" fontId="5" fillId="11" borderId="37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0" fillId="11" borderId="38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Dziesiętny_Arkusz1" xfId="17"/>
    <cellStyle name="Hyperlink" xfId="18"/>
    <cellStyle name="Normalny_Arkusz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6" sqref="G6"/>
    </sheetView>
  </sheetViews>
  <sheetFormatPr defaultColWidth="9.140625" defaultRowHeight="12.75"/>
  <cols>
    <col min="1" max="1" width="9.140625" style="6" customWidth="1"/>
    <col min="2" max="2" width="50.140625" style="6" customWidth="1"/>
    <col min="3" max="3" width="23.140625" style="6" customWidth="1"/>
    <col min="4" max="4" width="16.8515625" style="6" bestFit="1" customWidth="1"/>
    <col min="5" max="5" width="16.8515625" style="18" bestFit="1" customWidth="1"/>
    <col min="6" max="6" width="13.8515625" style="6" bestFit="1" customWidth="1"/>
    <col min="7" max="16384" width="9.140625" style="6" customWidth="1"/>
  </cols>
  <sheetData>
    <row r="1" s="5" customFormat="1" ht="12.75">
      <c r="E1" s="1030" t="s">
        <v>47</v>
      </c>
    </row>
    <row r="2" spans="4:5" s="5" customFormat="1" ht="12.75">
      <c r="D2" s="1049" t="s">
        <v>776</v>
      </c>
      <c r="E2" s="1050"/>
    </row>
    <row r="3" s="5" customFormat="1" ht="12.75">
      <c r="E3" s="1031" t="s">
        <v>119</v>
      </c>
    </row>
    <row r="4" spans="1:5" s="39" customFormat="1" ht="17.25" customHeight="1" thickBot="1">
      <c r="A4" s="5"/>
      <c r="B4" s="512" t="s">
        <v>88</v>
      </c>
      <c r="C4" s="37"/>
      <c r="D4" s="38"/>
      <c r="E4" s="1031" t="s">
        <v>775</v>
      </c>
    </row>
    <row r="5" spans="1:5" ht="15.75">
      <c r="A5" s="508"/>
      <c r="B5" s="509"/>
      <c r="C5" s="510"/>
      <c r="D5" s="706"/>
      <c r="E5" s="511"/>
    </row>
    <row r="6" spans="1:5" ht="31.5">
      <c r="A6" s="494" t="s">
        <v>1</v>
      </c>
      <c r="B6" s="495" t="s">
        <v>0</v>
      </c>
      <c r="C6" s="496" t="s">
        <v>89</v>
      </c>
      <c r="D6" s="677" t="s">
        <v>90</v>
      </c>
      <c r="E6" s="497" t="s">
        <v>85</v>
      </c>
    </row>
    <row r="7" spans="1:5" ht="15.75">
      <c r="A7" s="494"/>
      <c r="B7" s="495"/>
      <c r="C7" s="498"/>
      <c r="D7" s="674"/>
      <c r="E7" s="499" t="s">
        <v>86</v>
      </c>
    </row>
    <row r="8" spans="1:5" ht="15.75">
      <c r="A8" s="500"/>
      <c r="B8" s="501"/>
      <c r="C8" s="502"/>
      <c r="D8" s="681"/>
      <c r="E8" s="503"/>
    </row>
    <row r="9" spans="1:5" ht="16.5" thickBot="1">
      <c r="A9" s="504" t="s">
        <v>2</v>
      </c>
      <c r="B9" s="505" t="s">
        <v>3</v>
      </c>
      <c r="C9" s="506" t="s">
        <v>4</v>
      </c>
      <c r="D9" s="707" t="s">
        <v>5</v>
      </c>
      <c r="E9" s="507" t="s">
        <v>6</v>
      </c>
    </row>
    <row r="10" spans="1:5" ht="16.5" thickTop="1">
      <c r="A10" s="573"/>
      <c r="B10" s="574"/>
      <c r="C10" s="574"/>
      <c r="D10" s="708"/>
      <c r="E10" s="575"/>
    </row>
    <row r="11" spans="1:5" ht="15.75">
      <c r="A11" s="576" t="s">
        <v>28</v>
      </c>
      <c r="B11" s="554" t="s">
        <v>7</v>
      </c>
      <c r="C11" s="577">
        <v>4602117</v>
      </c>
      <c r="D11" s="709">
        <v>7468376</v>
      </c>
      <c r="E11" s="578">
        <f>D11/C11</f>
        <v>1.6228131531640764</v>
      </c>
    </row>
    <row r="12" spans="1:5" ht="15.75">
      <c r="A12" s="576" t="s">
        <v>43</v>
      </c>
      <c r="B12" s="579" t="s">
        <v>8</v>
      </c>
      <c r="C12" s="577">
        <v>3200</v>
      </c>
      <c r="D12" s="709">
        <v>3200</v>
      </c>
      <c r="E12" s="578">
        <f aca="true" t="shared" si="0" ref="E12:E31">D12/C12</f>
        <v>1</v>
      </c>
    </row>
    <row r="13" spans="1:5" ht="15.75">
      <c r="A13" s="580">
        <v>600</v>
      </c>
      <c r="B13" s="579" t="s">
        <v>9</v>
      </c>
      <c r="C13" s="577">
        <v>2316537</v>
      </c>
      <c r="D13" s="709">
        <v>1847500</v>
      </c>
      <c r="E13" s="715">
        <f t="shared" si="0"/>
        <v>0.7975266529306461</v>
      </c>
    </row>
    <row r="14" spans="1:6" ht="15.75">
      <c r="A14" s="581">
        <v>700</v>
      </c>
      <c r="B14" s="579" t="s">
        <v>10</v>
      </c>
      <c r="C14" s="577">
        <v>2138385</v>
      </c>
      <c r="D14" s="709">
        <v>1805200</v>
      </c>
      <c r="E14" s="578">
        <f t="shared" si="0"/>
        <v>0.8441884880412087</v>
      </c>
      <c r="F14" s="4"/>
    </row>
    <row r="15" spans="1:5" ht="15.75">
      <c r="A15" s="581">
        <v>750</v>
      </c>
      <c r="B15" s="579" t="s">
        <v>11</v>
      </c>
      <c r="C15" s="577">
        <v>155915</v>
      </c>
      <c r="D15" s="709">
        <v>290427</v>
      </c>
      <c r="E15" s="578">
        <f t="shared" si="0"/>
        <v>1.8627264855850945</v>
      </c>
    </row>
    <row r="16" spans="1:5" ht="15.75">
      <c r="A16" s="581">
        <v>751</v>
      </c>
      <c r="B16" s="582" t="s">
        <v>12</v>
      </c>
      <c r="C16" s="577"/>
      <c r="D16" s="709"/>
      <c r="E16" s="578"/>
    </row>
    <row r="17" spans="1:5" ht="15.75">
      <c r="A17" s="581"/>
      <c r="B17" s="582" t="s">
        <v>13</v>
      </c>
      <c r="C17" s="577">
        <v>52475</v>
      </c>
      <c r="D17" s="709">
        <v>2503</v>
      </c>
      <c r="E17" s="578">
        <f t="shared" si="0"/>
        <v>0.04769890424011434</v>
      </c>
    </row>
    <row r="18" spans="1:5" ht="15.75">
      <c r="A18" s="581">
        <v>752</v>
      </c>
      <c r="B18" s="579" t="s">
        <v>14</v>
      </c>
      <c r="C18" s="577">
        <v>500</v>
      </c>
      <c r="D18" s="709">
        <v>750</v>
      </c>
      <c r="E18" s="578">
        <f t="shared" si="0"/>
        <v>1.5</v>
      </c>
    </row>
    <row r="19" spans="1:5" ht="15.75">
      <c r="A19" s="581">
        <v>754</v>
      </c>
      <c r="B19" s="579" t="s">
        <v>15</v>
      </c>
      <c r="C19" s="577"/>
      <c r="D19" s="709"/>
      <c r="E19" s="578"/>
    </row>
    <row r="20" spans="1:5" ht="15.75">
      <c r="A20" s="581"/>
      <c r="B20" s="579" t="s">
        <v>16</v>
      </c>
      <c r="C20" s="577">
        <v>139700</v>
      </c>
      <c r="D20" s="709">
        <v>700</v>
      </c>
      <c r="E20" s="578">
        <f t="shared" si="0"/>
        <v>0.005010737294201861</v>
      </c>
    </row>
    <row r="21" spans="1:5" ht="15.75">
      <c r="A21" s="581">
        <v>756</v>
      </c>
      <c r="B21" s="579" t="s">
        <v>17</v>
      </c>
      <c r="C21" s="577"/>
      <c r="D21" s="709"/>
      <c r="E21" s="578"/>
    </row>
    <row r="22" spans="1:5" ht="15.75">
      <c r="A22" s="581"/>
      <c r="B22" s="579" t="s">
        <v>18</v>
      </c>
      <c r="C22" s="577"/>
      <c r="D22" s="709"/>
      <c r="E22" s="578"/>
    </row>
    <row r="23" spans="1:5" ht="15.75">
      <c r="A23" s="581"/>
      <c r="B23" s="579" t="s">
        <v>19</v>
      </c>
      <c r="C23" s="577">
        <v>10559743</v>
      </c>
      <c r="D23" s="709">
        <v>11421932</v>
      </c>
      <c r="E23" s="578">
        <f t="shared" si="0"/>
        <v>1.081648672699705</v>
      </c>
    </row>
    <row r="24" spans="1:5" ht="15.75">
      <c r="A24" s="583">
        <v>758</v>
      </c>
      <c r="B24" s="554" t="s">
        <v>20</v>
      </c>
      <c r="C24" s="577">
        <v>10278055</v>
      </c>
      <c r="D24" s="709">
        <v>10650136</v>
      </c>
      <c r="E24" s="578">
        <f t="shared" si="0"/>
        <v>1.0362014992136157</v>
      </c>
    </row>
    <row r="25" spans="1:5" ht="15.75">
      <c r="A25" s="583">
        <v>801</v>
      </c>
      <c r="B25" s="554" t="s">
        <v>21</v>
      </c>
      <c r="C25" s="577">
        <v>570848</v>
      </c>
      <c r="D25" s="709">
        <v>306610</v>
      </c>
      <c r="E25" s="578">
        <f t="shared" si="0"/>
        <v>0.5371132070183307</v>
      </c>
    </row>
    <row r="26" spans="1:5" ht="15.75">
      <c r="A26" s="583">
        <v>852</v>
      </c>
      <c r="B26" s="554" t="s">
        <v>22</v>
      </c>
      <c r="C26" s="577">
        <v>4528355</v>
      </c>
      <c r="D26" s="709">
        <v>5196442</v>
      </c>
      <c r="E26" s="578">
        <f t="shared" si="0"/>
        <v>1.1475341487140474</v>
      </c>
    </row>
    <row r="27" spans="1:5" ht="15.75">
      <c r="A27" s="583">
        <v>854</v>
      </c>
      <c r="B27" s="554" t="s">
        <v>23</v>
      </c>
      <c r="C27" s="577">
        <v>76309</v>
      </c>
      <c r="D27" s="709">
        <v>0</v>
      </c>
      <c r="E27" s="578"/>
    </row>
    <row r="28" spans="1:5" ht="15.75">
      <c r="A28" s="583">
        <v>900</v>
      </c>
      <c r="B28" s="554" t="s">
        <v>24</v>
      </c>
      <c r="C28" s="577">
        <v>63000</v>
      </c>
      <c r="D28" s="709">
        <v>3000</v>
      </c>
      <c r="E28" s="578">
        <f t="shared" si="0"/>
        <v>0.047619047619047616</v>
      </c>
    </row>
    <row r="29" spans="1:5" ht="15.75">
      <c r="A29" s="583">
        <v>921</v>
      </c>
      <c r="B29" s="554" t="s">
        <v>25</v>
      </c>
      <c r="C29" s="577">
        <v>43000</v>
      </c>
      <c r="D29" s="709">
        <v>50000</v>
      </c>
      <c r="E29" s="578">
        <f t="shared" si="0"/>
        <v>1.1627906976744187</v>
      </c>
    </row>
    <row r="30" spans="1:5" ht="15.75">
      <c r="A30" s="584">
        <v>926</v>
      </c>
      <c r="B30" s="559" t="s">
        <v>27</v>
      </c>
      <c r="C30" s="577">
        <v>0</v>
      </c>
      <c r="D30" s="710">
        <v>0</v>
      </c>
      <c r="E30" s="585"/>
    </row>
    <row r="31" spans="1:5" s="31" customFormat="1" ht="17.25" thickBot="1">
      <c r="A31" s="513"/>
      <c r="B31" s="712" t="s">
        <v>26</v>
      </c>
      <c r="C31" s="713">
        <f>SUM(C11:C30)</f>
        <v>35528139</v>
      </c>
      <c r="D31" s="711">
        <f>SUM(D11:D30)</f>
        <v>39046776</v>
      </c>
      <c r="E31" s="714">
        <f t="shared" si="0"/>
        <v>1.099038032923706</v>
      </c>
    </row>
    <row r="32" spans="1:5" s="17" customFormat="1" ht="14.25">
      <c r="A32" s="6"/>
      <c r="B32" s="6"/>
      <c r="C32" s="6"/>
      <c r="D32" s="16"/>
      <c r="E32" s="16"/>
    </row>
    <row r="33" spans="3:5" ht="15">
      <c r="C33" s="17"/>
      <c r="D33" s="10"/>
      <c r="E33" s="7"/>
    </row>
    <row r="34" spans="4:5" ht="15">
      <c r="D34" s="10"/>
      <c r="E34" s="7"/>
    </row>
    <row r="35" spans="4:5" ht="15">
      <c r="D35" s="10"/>
      <c r="E35" s="7"/>
    </row>
    <row r="36" spans="4:5" ht="15">
      <c r="D36" s="10"/>
      <c r="E36" s="7"/>
    </row>
    <row r="37" spans="4:5" ht="15">
      <c r="D37" s="10"/>
      <c r="E37" s="7"/>
    </row>
    <row r="38" spans="4:5" ht="15">
      <c r="D38" s="10"/>
      <c r="E38" s="7"/>
    </row>
    <row r="39" spans="4:5" ht="15">
      <c r="D39" s="10"/>
      <c r="E39" s="7"/>
    </row>
    <row r="40" spans="4:5" ht="15">
      <c r="D40" s="10"/>
      <c r="E40" s="7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F5" sqref="F5"/>
    </sheetView>
  </sheetViews>
  <sheetFormatPr defaultColWidth="9.140625" defaultRowHeight="12.75"/>
  <cols>
    <col min="1" max="1" width="11.7109375" style="9" customWidth="1"/>
    <col min="2" max="4" width="9.140625" style="9" customWidth="1"/>
    <col min="5" max="5" width="41.57421875" style="9" customWidth="1"/>
    <col min="6" max="6" width="21.28125" style="250" customWidth="1"/>
    <col min="7" max="16384" width="9.140625" style="9" customWidth="1"/>
  </cols>
  <sheetData>
    <row r="1" ht="15.75">
      <c r="F1" s="41" t="s">
        <v>629</v>
      </c>
    </row>
    <row r="2" spans="6:7" ht="15.75">
      <c r="F2" s="41" t="s">
        <v>774</v>
      </c>
      <c r="G2" s="241"/>
    </row>
    <row r="3" spans="2:7" ht="15.75">
      <c r="B3" s="11"/>
      <c r="C3" s="43" t="s">
        <v>630</v>
      </c>
      <c r="D3" s="11"/>
      <c r="E3" s="11"/>
      <c r="F3" s="41" t="s">
        <v>119</v>
      </c>
      <c r="G3" s="241"/>
    </row>
    <row r="4" spans="2:7" ht="15.75">
      <c r="B4" s="11"/>
      <c r="C4" s="43" t="s">
        <v>631</v>
      </c>
      <c r="D4" s="11"/>
      <c r="E4" s="11"/>
      <c r="F4" s="41" t="s">
        <v>775</v>
      </c>
      <c r="G4" s="241"/>
    </row>
    <row r="5" spans="2:5" ht="15.75">
      <c r="B5" s="11"/>
      <c r="C5" s="43" t="s">
        <v>632</v>
      </c>
      <c r="D5" s="11"/>
      <c r="E5" s="11"/>
    </row>
    <row r="6" spans="2:5" ht="15.75">
      <c r="B6" s="11"/>
      <c r="C6" s="11"/>
      <c r="D6" s="11"/>
      <c r="E6" s="11"/>
    </row>
    <row r="8" spans="1:6" ht="15.75">
      <c r="A8" s="830" t="s">
        <v>475</v>
      </c>
      <c r="B8" s="831"/>
      <c r="C8" s="831"/>
      <c r="D8" s="831"/>
      <c r="E8" s="832"/>
      <c r="F8" s="826" t="s">
        <v>633</v>
      </c>
    </row>
    <row r="9" spans="1:6" ht="15.75">
      <c r="A9" s="833" t="s">
        <v>634</v>
      </c>
      <c r="B9" s="834"/>
      <c r="C9" s="834"/>
      <c r="D9" s="834"/>
      <c r="E9" s="835"/>
      <c r="F9" s="827">
        <v>686000</v>
      </c>
    </row>
    <row r="10" spans="1:6" ht="15.75">
      <c r="A10" s="836" t="s">
        <v>635</v>
      </c>
      <c r="B10" s="837"/>
      <c r="C10" s="837"/>
      <c r="D10" s="837"/>
      <c r="E10" s="838"/>
      <c r="F10" s="827"/>
    </row>
    <row r="11" spans="1:6" ht="15.75">
      <c r="A11" s="839" t="s">
        <v>636</v>
      </c>
      <c r="B11" s="840"/>
      <c r="C11" s="840"/>
      <c r="D11" s="840"/>
      <c r="E11" s="841"/>
      <c r="F11" s="827"/>
    </row>
    <row r="12" spans="1:6" ht="15.75">
      <c r="A12" s="839" t="s">
        <v>637</v>
      </c>
      <c r="B12" s="840"/>
      <c r="C12" s="840"/>
      <c r="D12" s="840"/>
      <c r="E12" s="841"/>
      <c r="F12" s="827"/>
    </row>
    <row r="13" spans="1:6" ht="15.75">
      <c r="A13" s="842" t="s">
        <v>42</v>
      </c>
      <c r="B13" s="843"/>
      <c r="C13" s="843"/>
      <c r="D13" s="843"/>
      <c r="E13" s="844"/>
      <c r="F13" s="828">
        <f>SUM(F9:F12)</f>
        <v>686000</v>
      </c>
    </row>
    <row r="14" spans="1:6" ht="15.75">
      <c r="A14" s="833"/>
      <c r="B14" s="834"/>
      <c r="C14" s="834"/>
      <c r="D14" s="834"/>
      <c r="E14" s="835"/>
      <c r="F14" s="827"/>
    </row>
    <row r="15" spans="1:6" ht="15.75">
      <c r="A15" s="830" t="s">
        <v>121</v>
      </c>
      <c r="B15" s="831"/>
      <c r="C15" s="831"/>
      <c r="D15" s="831"/>
      <c r="E15" s="832"/>
      <c r="F15" s="826" t="s">
        <v>633</v>
      </c>
    </row>
    <row r="16" spans="1:6" ht="15.75">
      <c r="A16" s="839" t="s">
        <v>638</v>
      </c>
      <c r="B16" s="834"/>
      <c r="C16" s="834"/>
      <c r="D16" s="834"/>
      <c r="E16" s="835"/>
      <c r="F16" s="827"/>
    </row>
    <row r="17" spans="1:7" s="242" customFormat="1" ht="15.75">
      <c r="A17" s="836" t="s">
        <v>639</v>
      </c>
      <c r="B17" s="837"/>
      <c r="C17" s="837"/>
      <c r="D17" s="837"/>
      <c r="E17" s="838"/>
      <c r="F17" s="827">
        <v>3000</v>
      </c>
      <c r="G17" s="401"/>
    </row>
    <row r="18" spans="1:7" ht="15.75">
      <c r="A18" s="836" t="s">
        <v>640</v>
      </c>
      <c r="B18" s="837"/>
      <c r="C18" s="837"/>
      <c r="D18" s="837"/>
      <c r="E18" s="838"/>
      <c r="F18" s="827">
        <v>1000</v>
      </c>
      <c r="G18" s="20"/>
    </row>
    <row r="19" spans="1:7" ht="15.75">
      <c r="A19" s="836" t="s">
        <v>641</v>
      </c>
      <c r="B19" s="837"/>
      <c r="C19" s="837"/>
      <c r="D19" s="837"/>
      <c r="E19" s="838"/>
      <c r="F19" s="827">
        <v>15000</v>
      </c>
      <c r="G19" s="20"/>
    </row>
    <row r="20" spans="1:6" ht="15.75">
      <c r="A20" s="836" t="s">
        <v>642</v>
      </c>
      <c r="B20" s="837"/>
      <c r="C20" s="837"/>
      <c r="D20" s="837"/>
      <c r="E20" s="838"/>
      <c r="F20" s="827">
        <v>30000</v>
      </c>
    </row>
    <row r="21" spans="1:6" ht="15.75">
      <c r="A21" s="833" t="s">
        <v>643</v>
      </c>
      <c r="B21" s="834"/>
      <c r="C21" s="834"/>
      <c r="D21" s="834"/>
      <c r="E21" s="835"/>
      <c r="F21" s="827">
        <f>SUM(F17:F20)</f>
        <v>49000</v>
      </c>
    </row>
    <row r="22" spans="1:6" ht="15.75">
      <c r="A22" s="833"/>
      <c r="B22" s="834"/>
      <c r="C22" s="834"/>
      <c r="D22" s="834"/>
      <c r="E22" s="835"/>
      <c r="F22" s="827"/>
    </row>
    <row r="23" spans="1:6" ht="15.75">
      <c r="A23" s="839" t="s">
        <v>644</v>
      </c>
      <c r="B23" s="834"/>
      <c r="C23" s="834"/>
      <c r="D23" s="834"/>
      <c r="E23" s="835"/>
      <c r="F23" s="827"/>
    </row>
    <row r="24" spans="1:6" ht="15.75">
      <c r="A24" s="836" t="s">
        <v>645</v>
      </c>
      <c r="B24" s="836"/>
      <c r="C24" s="836"/>
      <c r="D24" s="836"/>
      <c r="E24" s="845"/>
      <c r="F24" s="827">
        <v>7000</v>
      </c>
    </row>
    <row r="25" spans="1:6" ht="15.75">
      <c r="A25" s="836" t="s">
        <v>646</v>
      </c>
      <c r="B25" s="836"/>
      <c r="C25" s="836"/>
      <c r="D25" s="836"/>
      <c r="E25" s="845"/>
      <c r="F25" s="827">
        <v>15000</v>
      </c>
    </row>
    <row r="26" spans="1:6" ht="15.75">
      <c r="A26" s="836" t="s">
        <v>647</v>
      </c>
      <c r="B26" s="836"/>
      <c r="C26" s="836"/>
      <c r="D26" s="837"/>
      <c r="E26" s="838"/>
      <c r="F26" s="827">
        <v>8000</v>
      </c>
    </row>
    <row r="27" spans="1:6" ht="15.75">
      <c r="A27" s="836" t="s">
        <v>648</v>
      </c>
      <c r="B27" s="836"/>
      <c r="C27" s="836"/>
      <c r="D27" s="837"/>
      <c r="E27" s="838"/>
      <c r="F27" s="827">
        <v>1000</v>
      </c>
    </row>
    <row r="28" spans="1:6" ht="15.75">
      <c r="A28" s="836" t="s">
        <v>649</v>
      </c>
      <c r="B28" s="836"/>
      <c r="C28" s="836"/>
      <c r="D28" s="837"/>
      <c r="E28" s="838"/>
      <c r="F28" s="827">
        <v>100000</v>
      </c>
    </row>
    <row r="29" spans="1:6" s="242" customFormat="1" ht="15.75">
      <c r="A29" s="836" t="s">
        <v>650</v>
      </c>
      <c r="B29" s="836"/>
      <c r="C29" s="836"/>
      <c r="D29" s="836"/>
      <c r="E29" s="845"/>
      <c r="F29" s="827">
        <v>1000</v>
      </c>
    </row>
    <row r="30" spans="1:6" ht="15.75">
      <c r="A30" s="836" t="s">
        <v>651</v>
      </c>
      <c r="B30" s="836"/>
      <c r="C30" s="836"/>
      <c r="D30" s="836"/>
      <c r="E30" s="845"/>
      <c r="F30" s="827">
        <v>2000</v>
      </c>
    </row>
    <row r="31" spans="1:6" ht="15.75">
      <c r="A31" s="836" t="s">
        <v>652</v>
      </c>
      <c r="B31" s="836"/>
      <c r="C31" s="836"/>
      <c r="D31" s="836"/>
      <c r="E31" s="845"/>
      <c r="F31" s="827"/>
    </row>
    <row r="32" spans="1:6" ht="15.75">
      <c r="A32" s="836" t="s">
        <v>653</v>
      </c>
      <c r="B32" s="836"/>
      <c r="C32" s="836"/>
      <c r="D32" s="837"/>
      <c r="E32" s="838"/>
      <c r="F32" s="827">
        <v>3000</v>
      </c>
    </row>
    <row r="33" spans="1:6" ht="15.75">
      <c r="A33" s="836" t="s">
        <v>654</v>
      </c>
      <c r="B33" s="836"/>
      <c r="C33" s="836"/>
      <c r="D33" s="836"/>
      <c r="E33" s="845"/>
      <c r="F33" s="827"/>
    </row>
    <row r="34" spans="1:6" ht="15.75">
      <c r="A34" s="836" t="s">
        <v>655</v>
      </c>
      <c r="B34" s="836"/>
      <c r="C34" s="836"/>
      <c r="D34" s="836"/>
      <c r="E34" s="845"/>
      <c r="F34" s="827"/>
    </row>
    <row r="35" spans="1:6" ht="15.75">
      <c r="A35" s="836" t="s">
        <v>656</v>
      </c>
      <c r="B35" s="836"/>
      <c r="C35" s="837"/>
      <c r="D35" s="837"/>
      <c r="E35" s="838"/>
      <c r="F35" s="827">
        <v>100000</v>
      </c>
    </row>
    <row r="36" spans="1:6" ht="15.75">
      <c r="A36" s="846" t="s">
        <v>657</v>
      </c>
      <c r="B36" s="834"/>
      <c r="C36" s="834"/>
      <c r="D36" s="834"/>
      <c r="E36" s="835"/>
      <c r="F36" s="827">
        <f>SUM(F24:F35)</f>
        <v>237000</v>
      </c>
    </row>
    <row r="37" spans="1:6" ht="15.75">
      <c r="A37" s="833"/>
      <c r="B37" s="834"/>
      <c r="C37" s="834"/>
      <c r="D37" s="834"/>
      <c r="E37" s="835"/>
      <c r="F37" s="827"/>
    </row>
    <row r="38" spans="1:6" ht="15.75">
      <c r="A38" s="847" t="s">
        <v>658</v>
      </c>
      <c r="B38" s="834"/>
      <c r="C38" s="834"/>
      <c r="D38" s="834"/>
      <c r="E38" s="835"/>
      <c r="F38" s="827"/>
    </row>
    <row r="39" spans="1:6" s="242" customFormat="1" ht="15.75">
      <c r="A39" s="836" t="s">
        <v>659</v>
      </c>
      <c r="B39" s="836"/>
      <c r="C39" s="837"/>
      <c r="D39" s="834"/>
      <c r="E39" s="835"/>
      <c r="F39" s="827">
        <v>400000</v>
      </c>
    </row>
    <row r="40" spans="1:6" ht="15.75">
      <c r="A40" s="839" t="s">
        <v>660</v>
      </c>
      <c r="B40" s="834"/>
      <c r="C40" s="834"/>
      <c r="D40" s="834"/>
      <c r="E40" s="835"/>
      <c r="F40" s="827">
        <f>SUM(F39:F39)</f>
        <v>400000</v>
      </c>
    </row>
    <row r="41" spans="1:6" ht="15.75">
      <c r="A41" s="848" t="s">
        <v>42</v>
      </c>
      <c r="B41" s="849"/>
      <c r="C41" s="849"/>
      <c r="D41" s="849"/>
      <c r="E41" s="850"/>
      <c r="F41" s="829">
        <f>F21+F36+F40</f>
        <v>686000</v>
      </c>
    </row>
  </sheetData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workbookViewId="0" topLeftCell="A1">
      <selection activeCell="D9" sqref="D9"/>
    </sheetView>
  </sheetViews>
  <sheetFormatPr defaultColWidth="9.140625" defaultRowHeight="12.75"/>
  <cols>
    <col min="1" max="1" width="8.140625" style="402" customWidth="1"/>
    <col min="2" max="2" width="9.8515625" style="402" customWidth="1"/>
    <col min="3" max="3" width="41.57421875" style="402" customWidth="1"/>
    <col min="4" max="4" width="22.421875" style="402" customWidth="1"/>
    <col min="5" max="16384" width="9.140625" style="402" customWidth="1"/>
  </cols>
  <sheetData>
    <row r="1" ht="12.75">
      <c r="D1" s="1035" t="s">
        <v>661</v>
      </c>
    </row>
    <row r="2" ht="12.75">
      <c r="D2" s="1035" t="s">
        <v>774</v>
      </c>
    </row>
    <row r="3" ht="12.75">
      <c r="D3" s="1034" t="s">
        <v>119</v>
      </c>
    </row>
    <row r="4" ht="12.75">
      <c r="D4" s="1034" t="s">
        <v>775</v>
      </c>
    </row>
    <row r="5" ht="12.75">
      <c r="D5" s="1036"/>
    </row>
    <row r="6" spans="1:6" ht="19.5" customHeight="1">
      <c r="A6" s="1120" t="s">
        <v>662</v>
      </c>
      <c r="B6" s="1120"/>
      <c r="C6" s="1120"/>
      <c r="D6" s="1120"/>
      <c r="E6" s="1120"/>
      <c r="F6" s="1120"/>
    </row>
    <row r="7" spans="3:4" ht="19.5" customHeight="1">
      <c r="C7" s="388"/>
      <c r="D7" s="388"/>
    </row>
    <row r="8" ht="19.5" customHeight="1">
      <c r="D8" s="403" t="s">
        <v>594</v>
      </c>
    </row>
    <row r="9" spans="1:4" s="404" customFormat="1" ht="19.5" customHeight="1">
      <c r="A9" s="851" t="s">
        <v>125</v>
      </c>
      <c r="B9" s="851" t="s">
        <v>126</v>
      </c>
      <c r="C9" s="851" t="s">
        <v>663</v>
      </c>
      <c r="D9" s="858" t="s">
        <v>664</v>
      </c>
    </row>
    <row r="10" spans="1:4" s="404" customFormat="1" ht="13.5" customHeight="1" thickBot="1">
      <c r="A10" s="852">
        <v>1</v>
      </c>
      <c r="B10" s="852">
        <v>2</v>
      </c>
      <c r="C10" s="852">
        <v>3</v>
      </c>
      <c r="D10" s="859">
        <v>4</v>
      </c>
    </row>
    <row r="11" spans="1:4" s="404" customFormat="1" ht="30" customHeight="1" thickTop="1">
      <c r="A11" s="853">
        <v>921</v>
      </c>
      <c r="B11" s="853">
        <v>92116</v>
      </c>
      <c r="C11" s="853" t="s">
        <v>665</v>
      </c>
      <c r="D11" s="860">
        <v>168472</v>
      </c>
    </row>
  </sheetData>
  <mergeCells count="1"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3" max="3" width="11.00390625" style="0" customWidth="1"/>
    <col min="4" max="4" width="7.8515625" style="0" customWidth="1"/>
    <col min="5" max="5" width="43.8515625" style="0" customWidth="1"/>
    <col min="6" max="6" width="24.57421875" style="0" customWidth="1"/>
  </cols>
  <sheetData>
    <row r="1" ht="15.75">
      <c r="F1" s="21" t="s">
        <v>666</v>
      </c>
    </row>
    <row r="2" ht="15.75">
      <c r="F2" s="21" t="s">
        <v>774</v>
      </c>
    </row>
    <row r="3" ht="15.75">
      <c r="F3" s="22" t="s">
        <v>119</v>
      </c>
    </row>
    <row r="4" ht="15.75">
      <c r="F4" s="22" t="s">
        <v>775</v>
      </c>
    </row>
    <row r="5" spans="1:6" ht="48.75" customHeight="1">
      <c r="A5" s="1121" t="s">
        <v>667</v>
      </c>
      <c r="B5" s="1121"/>
      <c r="C5" s="1121"/>
      <c r="D5" s="1121"/>
      <c r="E5" s="1121"/>
      <c r="F5" s="1121"/>
    </row>
    <row r="6" spans="5:6" ht="19.5" customHeight="1">
      <c r="E6" s="388"/>
      <c r="F6" s="388"/>
    </row>
    <row r="7" spans="5:6" ht="19.5" customHeight="1">
      <c r="E7" s="402"/>
      <c r="F7" s="389" t="s">
        <v>594</v>
      </c>
    </row>
    <row r="8" spans="1:6" ht="19.5" customHeight="1">
      <c r="A8" s="854" t="s">
        <v>480</v>
      </c>
      <c r="B8" s="854" t="s">
        <v>125</v>
      </c>
      <c r="C8" s="854" t="s">
        <v>126</v>
      </c>
      <c r="D8" s="854" t="s">
        <v>552</v>
      </c>
      <c r="E8" s="854" t="s">
        <v>668</v>
      </c>
      <c r="F8" s="980" t="s">
        <v>664</v>
      </c>
    </row>
    <row r="9" spans="1:6" s="390" customFormat="1" ht="7.5" customHeight="1">
      <c r="A9" s="855">
        <v>1</v>
      </c>
      <c r="B9" s="855">
        <v>2</v>
      </c>
      <c r="C9" s="855">
        <v>3</v>
      </c>
      <c r="D9" s="855">
        <v>4</v>
      </c>
      <c r="E9" s="855">
        <v>5</v>
      </c>
      <c r="F9" s="981">
        <v>6</v>
      </c>
    </row>
    <row r="10" spans="1:6" ht="30" customHeight="1">
      <c r="A10" s="856">
        <v>1</v>
      </c>
      <c r="B10" s="856">
        <v>921</v>
      </c>
      <c r="C10" s="856">
        <v>92120</v>
      </c>
      <c r="D10" s="856">
        <v>2820</v>
      </c>
      <c r="E10" s="856" t="s">
        <v>669</v>
      </c>
      <c r="F10" s="982">
        <v>45000</v>
      </c>
    </row>
    <row r="11" spans="1:6" ht="30" customHeight="1">
      <c r="A11" s="857">
        <v>2</v>
      </c>
      <c r="B11" s="857">
        <v>926</v>
      </c>
      <c r="C11" s="857">
        <v>92605</v>
      </c>
      <c r="D11" s="857">
        <v>2820</v>
      </c>
      <c r="E11" s="857" t="s">
        <v>670</v>
      </c>
      <c r="F11" s="983">
        <v>170000</v>
      </c>
    </row>
    <row r="12" spans="1:6" ht="30" customHeight="1">
      <c r="A12" s="857">
        <v>3</v>
      </c>
      <c r="B12" s="857">
        <v>801</v>
      </c>
      <c r="C12" s="857">
        <v>80105</v>
      </c>
      <c r="D12" s="857">
        <v>2310</v>
      </c>
      <c r="E12" s="857" t="s">
        <v>671</v>
      </c>
      <c r="F12" s="983">
        <v>150000</v>
      </c>
    </row>
    <row r="13" spans="1:6" ht="30" customHeight="1" thickBot="1">
      <c r="A13" s="1122" t="s">
        <v>590</v>
      </c>
      <c r="B13" s="1123"/>
      <c r="C13" s="1123"/>
      <c r="D13" s="1123"/>
      <c r="E13" s="1124"/>
      <c r="F13" s="984">
        <f>SUM(F10:F12)</f>
        <v>365000</v>
      </c>
    </row>
    <row r="15" ht="12.75">
      <c r="A15" s="391"/>
    </row>
  </sheetData>
  <mergeCells count="2">
    <mergeCell ref="A5:F5"/>
    <mergeCell ref="A13:E13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0"/>
  <sheetViews>
    <sheetView view="pageBreakPreview" zoomScale="60" workbookViewId="0" topLeftCell="A13">
      <selection activeCell="L5" sqref="L5"/>
    </sheetView>
  </sheetViews>
  <sheetFormatPr defaultColWidth="9.140625" defaultRowHeight="12.75"/>
  <cols>
    <col min="1" max="1" width="6.00390625" style="47" customWidth="1"/>
    <col min="2" max="2" width="44.140625" style="47" customWidth="1"/>
    <col min="3" max="3" width="6.00390625" style="48" customWidth="1"/>
    <col min="4" max="4" width="8.8515625" style="48" bestFit="1" customWidth="1"/>
    <col min="5" max="5" width="15.28125" style="47" customWidth="1"/>
    <col min="6" max="6" width="16.8515625" style="405" customWidth="1"/>
    <col min="7" max="7" width="13.140625" style="405" customWidth="1"/>
    <col min="8" max="8" width="13.00390625" style="47" customWidth="1"/>
    <col min="9" max="9" width="11.140625" style="47" customWidth="1"/>
    <col min="10" max="10" width="13.421875" style="47" customWidth="1"/>
    <col min="11" max="11" width="12.28125" style="406" customWidth="1"/>
    <col min="12" max="12" width="10.7109375" style="406" customWidth="1"/>
    <col min="13" max="13" width="11.28125" style="407" hidden="1" customWidth="1"/>
    <col min="14" max="14" width="11.7109375" style="406" customWidth="1"/>
    <col min="15" max="16384" width="9.140625" style="408" customWidth="1"/>
  </cols>
  <sheetData>
    <row r="1" spans="11:13" ht="15.75">
      <c r="K1" s="21" t="s">
        <v>672</v>
      </c>
      <c r="L1" s="407"/>
      <c r="M1" s="406"/>
    </row>
    <row r="2" spans="11:13" ht="15.75">
      <c r="K2" s="1035" t="s">
        <v>778</v>
      </c>
      <c r="L2" s="41"/>
      <c r="M2" s="41"/>
    </row>
    <row r="3" spans="11:13" ht="15.75">
      <c r="K3" s="22" t="s">
        <v>119</v>
      </c>
      <c r="L3" s="407"/>
      <c r="M3" s="406"/>
    </row>
    <row r="4" spans="2:13" ht="15.75">
      <c r="B4" s="409"/>
      <c r="K4" s="408" t="s">
        <v>775</v>
      </c>
      <c r="L4" s="407"/>
      <c r="M4" s="406"/>
    </row>
    <row r="5" spans="1:12" ht="39.75" customHeight="1">
      <c r="A5" s="1135" t="s">
        <v>771</v>
      </c>
      <c r="B5" s="1136"/>
      <c r="C5" s="1136"/>
      <c r="D5" s="1136"/>
      <c r="E5" s="1136"/>
      <c r="F5" s="1136"/>
      <c r="G5" s="1136"/>
      <c r="H5" s="1136"/>
      <c r="I5" s="1136"/>
      <c r="J5" s="1136"/>
      <c r="L5" s="408"/>
    </row>
    <row r="6" spans="1:14" s="410" customFormat="1" ht="15" customHeight="1">
      <c r="A6" s="1137" t="s">
        <v>673</v>
      </c>
      <c r="B6" s="1137" t="s">
        <v>0</v>
      </c>
      <c r="C6" s="1137" t="s">
        <v>125</v>
      </c>
      <c r="D6" s="1137" t="s">
        <v>126</v>
      </c>
      <c r="E6" s="1140" t="s">
        <v>674</v>
      </c>
      <c r="F6" s="1132" t="s">
        <v>675</v>
      </c>
      <c r="G6" s="1133"/>
      <c r="H6" s="1133"/>
      <c r="I6" s="1133"/>
      <c r="J6" s="1133"/>
      <c r="K6" s="1133"/>
      <c r="L6" s="1134"/>
      <c r="M6" s="1125" t="s">
        <v>676</v>
      </c>
      <c r="N6" s="1127" t="s">
        <v>677</v>
      </c>
    </row>
    <row r="7" spans="1:14" s="410" customFormat="1" ht="15" customHeight="1">
      <c r="A7" s="1138"/>
      <c r="B7" s="1138"/>
      <c r="C7" s="1138"/>
      <c r="D7" s="1138"/>
      <c r="E7" s="1128"/>
      <c r="F7" s="1130" t="s">
        <v>678</v>
      </c>
      <c r="G7" s="1131"/>
      <c r="H7" s="1132" t="s">
        <v>132</v>
      </c>
      <c r="I7" s="1133"/>
      <c r="J7" s="1133"/>
      <c r="K7" s="1133"/>
      <c r="L7" s="1134"/>
      <c r="M7" s="1126"/>
      <c r="N7" s="1128"/>
    </row>
    <row r="8" spans="1:14" s="410" customFormat="1" ht="52.5" customHeight="1" thickBot="1">
      <c r="A8" s="1139"/>
      <c r="B8" s="1139"/>
      <c r="C8" s="1139"/>
      <c r="D8" s="1139"/>
      <c r="E8" s="1141"/>
      <c r="F8" s="971" t="s">
        <v>679</v>
      </c>
      <c r="G8" s="972" t="s">
        <v>680</v>
      </c>
      <c r="H8" s="969" t="s">
        <v>681</v>
      </c>
      <c r="I8" s="969" t="s">
        <v>682</v>
      </c>
      <c r="J8" s="969" t="s">
        <v>683</v>
      </c>
      <c r="K8" s="970" t="s">
        <v>684</v>
      </c>
      <c r="L8" s="973" t="s">
        <v>685</v>
      </c>
      <c r="M8" s="1126"/>
      <c r="N8" s="1129"/>
    </row>
    <row r="9" spans="1:14" s="412" customFormat="1" ht="13.5" thickBot="1">
      <c r="A9" s="974" t="s">
        <v>2</v>
      </c>
      <c r="B9" s="975" t="s">
        <v>3</v>
      </c>
      <c r="C9" s="975" t="s">
        <v>4</v>
      </c>
      <c r="D9" s="974" t="s">
        <v>5</v>
      </c>
      <c r="E9" s="976" t="s">
        <v>6</v>
      </c>
      <c r="F9" s="977" t="s">
        <v>686</v>
      </c>
      <c r="G9" s="977" t="s">
        <v>687</v>
      </c>
      <c r="H9" s="974" t="s">
        <v>688</v>
      </c>
      <c r="I9" s="974" t="s">
        <v>689</v>
      </c>
      <c r="J9" s="975" t="s">
        <v>690</v>
      </c>
      <c r="K9" s="975" t="s">
        <v>691</v>
      </c>
      <c r="L9" s="975" t="s">
        <v>692</v>
      </c>
      <c r="M9" s="978" t="s">
        <v>693</v>
      </c>
      <c r="N9" s="979" t="s">
        <v>693</v>
      </c>
    </row>
    <row r="10" spans="1:14" s="423" customFormat="1" ht="30.75" customHeight="1" thickTop="1">
      <c r="A10" s="413">
        <v>1</v>
      </c>
      <c r="B10" s="414" t="s">
        <v>694</v>
      </c>
      <c r="C10" s="415" t="s">
        <v>28</v>
      </c>
      <c r="D10" s="416" t="s">
        <v>148</v>
      </c>
      <c r="E10" s="417">
        <f>SUM(F10:L10)</f>
        <v>3550000</v>
      </c>
      <c r="F10" s="418">
        <v>0</v>
      </c>
      <c r="G10" s="418">
        <v>875000</v>
      </c>
      <c r="H10" s="418">
        <v>2250000</v>
      </c>
      <c r="I10" s="419">
        <v>125000</v>
      </c>
      <c r="J10" s="420"/>
      <c r="K10" s="420">
        <v>300000</v>
      </c>
      <c r="L10" s="421"/>
      <c r="M10" s="422"/>
      <c r="N10" s="420">
        <v>400000</v>
      </c>
    </row>
    <row r="11" spans="1:14" s="423" customFormat="1" ht="76.5" customHeight="1">
      <c r="A11" s="424">
        <v>2</v>
      </c>
      <c r="B11" s="425" t="s">
        <v>695</v>
      </c>
      <c r="C11" s="426" t="s">
        <v>28</v>
      </c>
      <c r="D11" s="427" t="s">
        <v>148</v>
      </c>
      <c r="E11" s="428">
        <f>SUM(F11:L11)</f>
        <v>1000000</v>
      </c>
      <c r="F11" s="428">
        <v>0</v>
      </c>
      <c r="G11" s="428">
        <v>150000</v>
      </c>
      <c r="H11" s="428">
        <v>750000</v>
      </c>
      <c r="I11" s="429"/>
      <c r="J11" s="428"/>
      <c r="K11" s="428">
        <v>100000</v>
      </c>
      <c r="L11" s="430"/>
      <c r="M11" s="422"/>
      <c r="N11" s="428"/>
    </row>
    <row r="12" spans="1:14" s="423" customFormat="1" ht="30.75" customHeight="1">
      <c r="A12" s="424">
        <v>3</v>
      </c>
      <c r="B12" s="425" t="s">
        <v>696</v>
      </c>
      <c r="C12" s="426" t="s">
        <v>28</v>
      </c>
      <c r="D12" s="427" t="s">
        <v>148</v>
      </c>
      <c r="E12" s="428">
        <f>SUM(F12:L12)</f>
        <v>2732849</v>
      </c>
      <c r="F12" s="428"/>
      <c r="G12" s="428">
        <v>274714</v>
      </c>
      <c r="H12" s="428">
        <v>2168943</v>
      </c>
      <c r="I12" s="429"/>
      <c r="J12" s="428"/>
      <c r="K12" s="428">
        <v>289192</v>
      </c>
      <c r="L12" s="430"/>
      <c r="M12" s="422"/>
      <c r="N12" s="428"/>
    </row>
    <row r="13" spans="1:14" s="423" customFormat="1" ht="30.75" customHeight="1">
      <c r="A13" s="424">
        <v>4</v>
      </c>
      <c r="B13" s="425" t="s">
        <v>697</v>
      </c>
      <c r="C13" s="431" t="s">
        <v>28</v>
      </c>
      <c r="D13" s="427" t="s">
        <v>148</v>
      </c>
      <c r="E13" s="432">
        <f>SUM(F13:L13)</f>
        <v>1607576</v>
      </c>
      <c r="F13" s="432"/>
      <c r="G13" s="432">
        <v>232335</v>
      </c>
      <c r="H13" s="432">
        <v>1213448</v>
      </c>
      <c r="I13" s="432"/>
      <c r="J13" s="432"/>
      <c r="K13" s="428">
        <v>161793</v>
      </c>
      <c r="L13" s="430"/>
      <c r="M13" s="422"/>
      <c r="N13" s="432"/>
    </row>
    <row r="14" spans="1:14" s="423" customFormat="1" ht="21.75" customHeight="1" hidden="1">
      <c r="A14" s="424">
        <v>5</v>
      </c>
      <c r="B14" s="425"/>
      <c r="C14" s="431" t="s">
        <v>28</v>
      </c>
      <c r="D14" s="427" t="s">
        <v>148</v>
      </c>
      <c r="E14" s="432"/>
      <c r="F14" s="432"/>
      <c r="G14" s="432"/>
      <c r="H14" s="433"/>
      <c r="I14" s="432"/>
      <c r="J14" s="432"/>
      <c r="K14" s="428"/>
      <c r="L14" s="430"/>
      <c r="M14" s="422"/>
      <c r="N14" s="432"/>
    </row>
    <row r="15" spans="1:14" s="437" customFormat="1" ht="28.5" customHeight="1">
      <c r="A15" s="861"/>
      <c r="B15" s="862" t="s">
        <v>698</v>
      </c>
      <c r="C15" s="863" t="s">
        <v>28</v>
      </c>
      <c r="D15" s="864"/>
      <c r="E15" s="865">
        <f>SUM(E10:E14)</f>
        <v>8890425</v>
      </c>
      <c r="F15" s="865">
        <f aca="true" t="shared" si="0" ref="F15:N15">SUM(F10:F14)</f>
        <v>0</v>
      </c>
      <c r="G15" s="865">
        <f t="shared" si="0"/>
        <v>1532049</v>
      </c>
      <c r="H15" s="865">
        <f t="shared" si="0"/>
        <v>6382391</v>
      </c>
      <c r="I15" s="865">
        <f t="shared" si="0"/>
        <v>125000</v>
      </c>
      <c r="J15" s="865">
        <f t="shared" si="0"/>
        <v>0</v>
      </c>
      <c r="K15" s="865">
        <f t="shared" si="0"/>
        <v>850985</v>
      </c>
      <c r="L15" s="865">
        <f t="shared" si="0"/>
        <v>0</v>
      </c>
      <c r="M15" s="865">
        <f t="shared" si="0"/>
        <v>0</v>
      </c>
      <c r="N15" s="865">
        <f t="shared" si="0"/>
        <v>400000</v>
      </c>
    </row>
    <row r="16" spans="1:14" s="423" customFormat="1" ht="31.5" customHeight="1">
      <c r="A16" s="424">
        <v>5</v>
      </c>
      <c r="B16" s="425" t="s">
        <v>699</v>
      </c>
      <c r="C16" s="431">
        <v>600</v>
      </c>
      <c r="D16" s="424">
        <v>60016</v>
      </c>
      <c r="E16" s="428">
        <f>SUM(F16:L16)</f>
        <v>900000</v>
      </c>
      <c r="F16" s="428"/>
      <c r="G16" s="869">
        <v>115000</v>
      </c>
      <c r="H16" s="428">
        <v>675000</v>
      </c>
      <c r="I16" s="428"/>
      <c r="J16" s="428"/>
      <c r="K16" s="428"/>
      <c r="L16" s="430">
        <v>110000</v>
      </c>
      <c r="M16" s="422"/>
      <c r="N16" s="428"/>
    </row>
    <row r="17" spans="1:14" s="423" customFormat="1" ht="24" customHeight="1">
      <c r="A17" s="424">
        <v>6</v>
      </c>
      <c r="B17" s="425" t="s">
        <v>700</v>
      </c>
      <c r="C17" s="438">
        <v>600</v>
      </c>
      <c r="D17" s="439">
        <v>60016</v>
      </c>
      <c r="E17" s="428">
        <f>SUM(F17:L17)</f>
        <v>200000</v>
      </c>
      <c r="F17" s="421">
        <v>0</v>
      </c>
      <c r="G17" s="421">
        <v>200000</v>
      </c>
      <c r="H17" s="440"/>
      <c r="I17" s="428"/>
      <c r="J17" s="428"/>
      <c r="K17" s="428"/>
      <c r="L17" s="430"/>
      <c r="M17" s="422"/>
      <c r="N17" s="428"/>
    </row>
    <row r="18" spans="1:14" s="423" customFormat="1" ht="32.25" customHeight="1">
      <c r="A18" s="424">
        <v>7</v>
      </c>
      <c r="B18" s="425" t="s">
        <v>701</v>
      </c>
      <c r="C18" s="438">
        <v>600</v>
      </c>
      <c r="D18" s="439">
        <v>60016</v>
      </c>
      <c r="E18" s="428">
        <f>SUM(F18:L18)</f>
        <v>500000</v>
      </c>
      <c r="F18" s="421"/>
      <c r="G18" s="421">
        <v>75000</v>
      </c>
      <c r="H18" s="428">
        <v>375000</v>
      </c>
      <c r="I18" s="428"/>
      <c r="J18" s="428"/>
      <c r="K18" s="428">
        <v>50000</v>
      </c>
      <c r="L18" s="430"/>
      <c r="M18" s="422"/>
      <c r="N18" s="428"/>
    </row>
    <row r="19" spans="1:14" s="423" customFormat="1" ht="25.5" customHeight="1">
      <c r="A19" s="424">
        <v>8</v>
      </c>
      <c r="B19" s="425" t="s">
        <v>702</v>
      </c>
      <c r="C19" s="438">
        <v>600</v>
      </c>
      <c r="D19" s="439">
        <v>60016</v>
      </c>
      <c r="E19" s="428">
        <f>SUM(F19:L19)</f>
        <v>750000</v>
      </c>
      <c r="F19" s="421"/>
      <c r="G19" s="421">
        <v>112500</v>
      </c>
      <c r="H19" s="428">
        <v>562500</v>
      </c>
      <c r="I19" s="428"/>
      <c r="J19" s="428"/>
      <c r="K19" s="428">
        <v>75000</v>
      </c>
      <c r="L19" s="430"/>
      <c r="M19" s="422"/>
      <c r="N19" s="428"/>
    </row>
    <row r="20" spans="1:14" s="423" customFormat="1" ht="16.5" customHeight="1" hidden="1">
      <c r="A20" s="424">
        <v>11</v>
      </c>
      <c r="B20" s="425"/>
      <c r="C20" s="431" t="s">
        <v>703</v>
      </c>
      <c r="D20" s="427" t="s">
        <v>704</v>
      </c>
      <c r="E20" s="428"/>
      <c r="F20" s="432"/>
      <c r="G20" s="432"/>
      <c r="H20" s="432"/>
      <c r="I20" s="432"/>
      <c r="J20" s="432"/>
      <c r="K20" s="428"/>
      <c r="L20" s="430"/>
      <c r="M20" s="422"/>
      <c r="N20" s="432"/>
    </row>
    <row r="21" spans="1:14" s="441" customFormat="1" ht="47.25" customHeight="1">
      <c r="A21" s="863"/>
      <c r="B21" s="862" t="s">
        <v>705</v>
      </c>
      <c r="C21" s="863">
        <v>600</v>
      </c>
      <c r="D21" s="866"/>
      <c r="E21" s="865">
        <f aca="true" t="shared" si="1" ref="E21:N21">SUM(E16:E20)</f>
        <v>2350000</v>
      </c>
      <c r="F21" s="865">
        <f t="shared" si="1"/>
        <v>0</v>
      </c>
      <c r="G21" s="865">
        <f t="shared" si="1"/>
        <v>502500</v>
      </c>
      <c r="H21" s="865">
        <f t="shared" si="1"/>
        <v>1612500</v>
      </c>
      <c r="I21" s="865">
        <f t="shared" si="1"/>
        <v>0</v>
      </c>
      <c r="J21" s="865">
        <f t="shared" si="1"/>
        <v>0</v>
      </c>
      <c r="K21" s="865">
        <f t="shared" si="1"/>
        <v>125000</v>
      </c>
      <c r="L21" s="865">
        <f t="shared" si="1"/>
        <v>110000</v>
      </c>
      <c r="M21" s="865">
        <f t="shared" si="1"/>
        <v>0</v>
      </c>
      <c r="N21" s="865">
        <f t="shared" si="1"/>
        <v>0</v>
      </c>
    </row>
    <row r="22" spans="1:14" s="441" customFormat="1" ht="33" customHeight="1">
      <c r="A22" s="424">
        <v>9</v>
      </c>
      <c r="B22" s="425" t="s">
        <v>706</v>
      </c>
      <c r="C22" s="424">
        <v>700</v>
      </c>
      <c r="D22" s="427" t="s">
        <v>707</v>
      </c>
      <c r="E22" s="432">
        <f>SUM(F22:L22)</f>
        <v>30000</v>
      </c>
      <c r="F22" s="432"/>
      <c r="G22" s="432">
        <v>30000</v>
      </c>
      <c r="H22" s="442"/>
      <c r="I22" s="442"/>
      <c r="J22" s="442"/>
      <c r="K22" s="442"/>
      <c r="L22" s="443"/>
      <c r="M22" s="442"/>
      <c r="N22" s="442"/>
    </row>
    <row r="23" spans="1:14" s="423" customFormat="1" ht="15.75">
      <c r="A23" s="424">
        <v>10</v>
      </c>
      <c r="B23" s="444" t="s">
        <v>708</v>
      </c>
      <c r="C23" s="445">
        <v>700</v>
      </c>
      <c r="D23" s="445">
        <v>70004</v>
      </c>
      <c r="E23" s="446">
        <f>SUM(F23:L23)</f>
        <v>500000</v>
      </c>
      <c r="F23" s="446">
        <v>0</v>
      </c>
      <c r="G23" s="446">
        <v>500000</v>
      </c>
      <c r="H23" s="447"/>
      <c r="I23" s="446"/>
      <c r="J23" s="446"/>
      <c r="K23" s="446"/>
      <c r="L23" s="448"/>
      <c r="M23" s="422"/>
      <c r="N23" s="446"/>
    </row>
    <row r="24" spans="1:14" s="441" customFormat="1" ht="27.75" customHeight="1">
      <c r="A24" s="863"/>
      <c r="B24" s="867" t="s">
        <v>709</v>
      </c>
      <c r="C24" s="863">
        <v>700</v>
      </c>
      <c r="D24" s="863"/>
      <c r="E24" s="868">
        <f aca="true" t="shared" si="2" ref="E24:N24">SUM(E22:E23)</f>
        <v>530000</v>
      </c>
      <c r="F24" s="868">
        <f t="shared" si="2"/>
        <v>0</v>
      </c>
      <c r="G24" s="868">
        <f t="shared" si="2"/>
        <v>530000</v>
      </c>
      <c r="H24" s="868">
        <f t="shared" si="2"/>
        <v>0</v>
      </c>
      <c r="I24" s="868">
        <f t="shared" si="2"/>
        <v>0</v>
      </c>
      <c r="J24" s="868">
        <f t="shared" si="2"/>
        <v>0</v>
      </c>
      <c r="K24" s="868">
        <f t="shared" si="2"/>
        <v>0</v>
      </c>
      <c r="L24" s="868">
        <f t="shared" si="2"/>
        <v>0</v>
      </c>
      <c r="M24" s="868">
        <f t="shared" si="2"/>
        <v>0</v>
      </c>
      <c r="N24" s="868">
        <f t="shared" si="2"/>
        <v>0</v>
      </c>
    </row>
    <row r="25" spans="1:14" s="423" customFormat="1" ht="18" customHeight="1">
      <c r="A25" s="424">
        <v>11</v>
      </c>
      <c r="B25" s="450" t="s">
        <v>710</v>
      </c>
      <c r="C25" s="445">
        <v>750</v>
      </c>
      <c r="D25" s="445">
        <v>75023</v>
      </c>
      <c r="E25" s="446">
        <f>SUM(F25:L25)</f>
        <v>26375</v>
      </c>
      <c r="F25" s="446"/>
      <c r="G25" s="446">
        <v>26375</v>
      </c>
      <c r="H25" s="447"/>
      <c r="I25" s="446"/>
      <c r="J25" s="446"/>
      <c r="K25" s="446"/>
      <c r="L25" s="448"/>
      <c r="M25" s="422"/>
      <c r="N25" s="446"/>
    </row>
    <row r="26" spans="1:14" s="423" customFormat="1" ht="18.75" customHeight="1">
      <c r="A26" s="424">
        <v>12</v>
      </c>
      <c r="B26" s="451" t="s">
        <v>711</v>
      </c>
      <c r="C26" s="424">
        <v>750</v>
      </c>
      <c r="D26" s="424">
        <v>75023</v>
      </c>
      <c r="E26" s="446">
        <f>SUM(F26:L26)</f>
        <v>330000</v>
      </c>
      <c r="F26" s="428">
        <v>0</v>
      </c>
      <c r="G26" s="428">
        <v>170000</v>
      </c>
      <c r="H26" s="440"/>
      <c r="I26" s="428">
        <v>160000</v>
      </c>
      <c r="J26" s="428"/>
      <c r="K26" s="428"/>
      <c r="L26" s="430"/>
      <c r="M26" s="422"/>
      <c r="N26" s="428"/>
    </row>
    <row r="27" spans="1:14" s="423" customFormat="1" ht="16.5" customHeight="1">
      <c r="A27" s="424">
        <v>13</v>
      </c>
      <c r="B27" s="450" t="s">
        <v>712</v>
      </c>
      <c r="C27" s="445">
        <v>750</v>
      </c>
      <c r="D27" s="445">
        <v>75023</v>
      </c>
      <c r="E27" s="446">
        <v>3112</v>
      </c>
      <c r="F27" s="446">
        <v>3112</v>
      </c>
      <c r="G27" s="446"/>
      <c r="H27" s="447"/>
      <c r="I27" s="446"/>
      <c r="J27" s="446"/>
      <c r="K27" s="446"/>
      <c r="L27" s="448"/>
      <c r="M27" s="422"/>
      <c r="N27" s="446"/>
    </row>
    <row r="28" spans="1:14" s="441" customFormat="1" ht="36.75" customHeight="1">
      <c r="A28" s="863"/>
      <c r="B28" s="870" t="s">
        <v>713</v>
      </c>
      <c r="C28" s="863">
        <v>750</v>
      </c>
      <c r="D28" s="863"/>
      <c r="E28" s="868">
        <f>SUM(E25:E27)</f>
        <v>359487</v>
      </c>
      <c r="F28" s="868">
        <f aca="true" t="shared" si="3" ref="F28:N28">SUM(F25:F27)</f>
        <v>3112</v>
      </c>
      <c r="G28" s="868">
        <f t="shared" si="3"/>
        <v>196375</v>
      </c>
      <c r="H28" s="868">
        <f t="shared" si="3"/>
        <v>0</v>
      </c>
      <c r="I28" s="868">
        <f t="shared" si="3"/>
        <v>160000</v>
      </c>
      <c r="J28" s="868">
        <f t="shared" si="3"/>
        <v>0</v>
      </c>
      <c r="K28" s="868">
        <f t="shared" si="3"/>
        <v>0</v>
      </c>
      <c r="L28" s="868">
        <f t="shared" si="3"/>
        <v>0</v>
      </c>
      <c r="M28" s="868">
        <f t="shared" si="3"/>
        <v>0</v>
      </c>
      <c r="N28" s="868">
        <f t="shared" si="3"/>
        <v>0</v>
      </c>
    </row>
    <row r="29" spans="1:14" s="423" customFormat="1" ht="36.75" customHeight="1">
      <c r="A29" s="424">
        <v>14</v>
      </c>
      <c r="B29" s="451" t="s">
        <v>714</v>
      </c>
      <c r="C29" s="445">
        <v>754</v>
      </c>
      <c r="D29" s="445">
        <v>75412</v>
      </c>
      <c r="E29" s="446">
        <f>SUM(F29:L29)</f>
        <v>100000</v>
      </c>
      <c r="F29" s="446"/>
      <c r="G29" s="446">
        <v>100000</v>
      </c>
      <c r="H29" s="447"/>
      <c r="I29" s="446"/>
      <c r="J29" s="446"/>
      <c r="K29" s="446"/>
      <c r="L29" s="448"/>
      <c r="M29" s="422"/>
      <c r="N29" s="446"/>
    </row>
    <row r="30" spans="1:14" s="423" customFormat="1" ht="18" customHeight="1" hidden="1">
      <c r="A30" s="424">
        <v>18</v>
      </c>
      <c r="B30" s="451"/>
      <c r="C30" s="445">
        <v>754</v>
      </c>
      <c r="D30" s="445">
        <v>75412</v>
      </c>
      <c r="E30" s="446"/>
      <c r="F30" s="446"/>
      <c r="G30" s="446"/>
      <c r="H30" s="447"/>
      <c r="I30" s="446"/>
      <c r="J30" s="446"/>
      <c r="K30" s="446"/>
      <c r="L30" s="448"/>
      <c r="M30" s="422"/>
      <c r="N30" s="446"/>
    </row>
    <row r="31" spans="1:14" s="423" customFormat="1" ht="16.5" customHeight="1" hidden="1">
      <c r="A31" s="424">
        <v>19</v>
      </c>
      <c r="B31" s="452"/>
      <c r="C31" s="445">
        <v>754</v>
      </c>
      <c r="D31" s="445">
        <v>75414</v>
      </c>
      <c r="E31" s="446"/>
      <c r="F31" s="446"/>
      <c r="G31" s="446"/>
      <c r="H31" s="447"/>
      <c r="I31" s="446"/>
      <c r="J31" s="446"/>
      <c r="K31" s="453"/>
      <c r="L31" s="454"/>
      <c r="M31" s="422"/>
      <c r="N31" s="446"/>
    </row>
    <row r="32" spans="1:14" s="441" customFormat="1" ht="42.75" customHeight="1">
      <c r="A32" s="863"/>
      <c r="B32" s="862" t="s">
        <v>715</v>
      </c>
      <c r="C32" s="863">
        <v>754</v>
      </c>
      <c r="D32" s="863"/>
      <c r="E32" s="868">
        <f aca="true" t="shared" si="4" ref="E32:N32">SUM(E29:E31)</f>
        <v>100000</v>
      </c>
      <c r="F32" s="868">
        <f t="shared" si="4"/>
        <v>0</v>
      </c>
      <c r="G32" s="868">
        <f t="shared" si="4"/>
        <v>100000</v>
      </c>
      <c r="H32" s="868">
        <f t="shared" si="4"/>
        <v>0</v>
      </c>
      <c r="I32" s="868">
        <f t="shared" si="4"/>
        <v>0</v>
      </c>
      <c r="J32" s="868">
        <f t="shared" si="4"/>
        <v>0</v>
      </c>
      <c r="K32" s="868">
        <f t="shared" si="4"/>
        <v>0</v>
      </c>
      <c r="L32" s="871">
        <f t="shared" si="4"/>
        <v>0</v>
      </c>
      <c r="M32" s="872">
        <f t="shared" si="4"/>
        <v>0</v>
      </c>
      <c r="N32" s="868">
        <f t="shared" si="4"/>
        <v>0</v>
      </c>
    </row>
    <row r="33" spans="1:14" s="423" customFormat="1" ht="36.75" customHeight="1">
      <c r="A33" s="424">
        <v>15</v>
      </c>
      <c r="B33" s="425" t="s">
        <v>716</v>
      </c>
      <c r="C33" s="427" t="s">
        <v>717</v>
      </c>
      <c r="D33" s="427" t="s">
        <v>718</v>
      </c>
      <c r="E33" s="428">
        <f>SUM(F33:L33)</f>
        <v>1695350</v>
      </c>
      <c r="F33" s="428"/>
      <c r="G33" s="428">
        <v>1395350</v>
      </c>
      <c r="H33" s="428"/>
      <c r="I33" s="428"/>
      <c r="J33" s="428">
        <v>300000</v>
      </c>
      <c r="K33" s="428"/>
      <c r="L33" s="430"/>
      <c r="M33" s="422"/>
      <c r="N33" s="428"/>
    </row>
    <row r="34" spans="1:14" s="423" customFormat="1" ht="15.75" hidden="1">
      <c r="A34" s="424">
        <v>21</v>
      </c>
      <c r="B34" s="425"/>
      <c r="C34" s="445">
        <v>801</v>
      </c>
      <c r="D34" s="445">
        <v>80110</v>
      </c>
      <c r="E34" s="446"/>
      <c r="F34" s="446"/>
      <c r="G34" s="446"/>
      <c r="H34" s="447"/>
      <c r="I34" s="446"/>
      <c r="J34" s="446"/>
      <c r="K34" s="446"/>
      <c r="L34" s="448"/>
      <c r="M34" s="422"/>
      <c r="N34" s="446"/>
    </row>
    <row r="35" spans="1:14" s="423" customFormat="1" ht="15.75" hidden="1">
      <c r="A35" s="424">
        <v>22</v>
      </c>
      <c r="B35" s="425"/>
      <c r="C35" s="445">
        <v>801</v>
      </c>
      <c r="D35" s="445">
        <v>80114</v>
      </c>
      <c r="E35" s="446"/>
      <c r="F35" s="446"/>
      <c r="G35" s="446"/>
      <c r="H35" s="447"/>
      <c r="I35" s="446"/>
      <c r="J35" s="446"/>
      <c r="K35" s="446"/>
      <c r="L35" s="448"/>
      <c r="M35" s="422"/>
      <c r="N35" s="446"/>
    </row>
    <row r="36" spans="1:14" s="441" customFormat="1" ht="28.5" customHeight="1">
      <c r="A36" s="863"/>
      <c r="B36" s="862" t="s">
        <v>719</v>
      </c>
      <c r="C36" s="863">
        <v>801</v>
      </c>
      <c r="D36" s="863"/>
      <c r="E36" s="868">
        <f aca="true" t="shared" si="5" ref="E36:N36">SUM(E33:E35)</f>
        <v>1695350</v>
      </c>
      <c r="F36" s="868">
        <f t="shared" si="5"/>
        <v>0</v>
      </c>
      <c r="G36" s="868">
        <f t="shared" si="5"/>
        <v>1395350</v>
      </c>
      <c r="H36" s="868">
        <f t="shared" si="5"/>
        <v>0</v>
      </c>
      <c r="I36" s="868">
        <f t="shared" si="5"/>
        <v>0</v>
      </c>
      <c r="J36" s="868">
        <f t="shared" si="5"/>
        <v>300000</v>
      </c>
      <c r="K36" s="868">
        <f t="shared" si="5"/>
        <v>0</v>
      </c>
      <c r="L36" s="871">
        <f t="shared" si="5"/>
        <v>0</v>
      </c>
      <c r="M36" s="872">
        <f t="shared" si="5"/>
        <v>0</v>
      </c>
      <c r="N36" s="868">
        <f t="shared" si="5"/>
        <v>0</v>
      </c>
    </row>
    <row r="37" spans="1:14" s="423" customFormat="1" ht="15.75" hidden="1">
      <c r="A37" s="424">
        <v>23</v>
      </c>
      <c r="B37" s="425"/>
      <c r="C37" s="445">
        <v>852</v>
      </c>
      <c r="D37" s="445">
        <v>85219</v>
      </c>
      <c r="E37" s="446"/>
      <c r="F37" s="446"/>
      <c r="G37" s="446"/>
      <c r="H37" s="447"/>
      <c r="I37" s="446"/>
      <c r="J37" s="446"/>
      <c r="K37" s="446"/>
      <c r="L37" s="448"/>
      <c r="M37" s="422"/>
      <c r="N37" s="446"/>
    </row>
    <row r="38" spans="1:14" s="441" customFormat="1" ht="29.25" customHeight="1" hidden="1">
      <c r="A38" s="435"/>
      <c r="B38" s="434" t="s">
        <v>720</v>
      </c>
      <c r="C38" s="435">
        <v>852</v>
      </c>
      <c r="D38" s="435"/>
      <c r="E38" s="449">
        <f>SUM(E37)</f>
        <v>0</v>
      </c>
      <c r="F38" s="449">
        <f aca="true" t="shared" si="6" ref="F38:N38">SUM(F37)</f>
        <v>0</v>
      </c>
      <c r="G38" s="449">
        <f t="shared" si="6"/>
        <v>0</v>
      </c>
      <c r="H38" s="449">
        <f t="shared" si="6"/>
        <v>0</v>
      </c>
      <c r="I38" s="449">
        <f t="shared" si="6"/>
        <v>0</v>
      </c>
      <c r="J38" s="449">
        <f t="shared" si="6"/>
        <v>0</v>
      </c>
      <c r="K38" s="449">
        <f t="shared" si="6"/>
        <v>0</v>
      </c>
      <c r="L38" s="455">
        <f t="shared" si="6"/>
        <v>0</v>
      </c>
      <c r="M38" s="456">
        <f t="shared" si="6"/>
        <v>0</v>
      </c>
      <c r="N38" s="449">
        <f t="shared" si="6"/>
        <v>0</v>
      </c>
    </row>
    <row r="39" spans="1:14" s="423" customFormat="1" ht="19.5" customHeight="1">
      <c r="A39" s="424">
        <v>16</v>
      </c>
      <c r="B39" s="425" t="s">
        <v>721</v>
      </c>
      <c r="C39" s="445">
        <v>900</v>
      </c>
      <c r="D39" s="445">
        <v>90015</v>
      </c>
      <c r="E39" s="446">
        <f>SUM(F39:L39)</f>
        <v>150000</v>
      </c>
      <c r="F39" s="446"/>
      <c r="G39" s="446">
        <v>150000</v>
      </c>
      <c r="H39" s="447"/>
      <c r="I39" s="446"/>
      <c r="J39" s="446"/>
      <c r="K39" s="446"/>
      <c r="L39" s="448"/>
      <c r="M39" s="422"/>
      <c r="N39" s="446"/>
    </row>
    <row r="40" spans="1:14" s="423" customFormat="1" ht="15.75" customHeight="1" hidden="1">
      <c r="A40" s="424">
        <v>25</v>
      </c>
      <c r="B40" s="425"/>
      <c r="C40" s="445">
        <v>900</v>
      </c>
      <c r="D40" s="445">
        <v>90001</v>
      </c>
      <c r="E40" s="457"/>
      <c r="F40" s="457"/>
      <c r="G40" s="457"/>
      <c r="H40" s="458"/>
      <c r="I40" s="457"/>
      <c r="J40" s="457"/>
      <c r="K40" s="446"/>
      <c r="L40" s="448"/>
      <c r="M40" s="422"/>
      <c r="N40" s="457"/>
    </row>
    <row r="41" spans="1:14" s="423" customFormat="1" ht="15.75" hidden="1">
      <c r="A41" s="424">
        <v>26</v>
      </c>
      <c r="B41" s="459"/>
      <c r="C41" s="460">
        <v>900</v>
      </c>
      <c r="D41" s="461" t="s">
        <v>722</v>
      </c>
      <c r="E41" s="432"/>
      <c r="F41" s="432"/>
      <c r="G41" s="432"/>
      <c r="H41" s="433"/>
      <c r="I41" s="432"/>
      <c r="J41" s="432"/>
      <c r="K41" s="428"/>
      <c r="L41" s="430"/>
      <c r="M41" s="422"/>
      <c r="N41" s="432"/>
    </row>
    <row r="42" spans="1:14" s="441" customFormat="1" ht="31.5" customHeight="1">
      <c r="A42" s="863"/>
      <c r="B42" s="873" t="s">
        <v>723</v>
      </c>
      <c r="C42" s="874">
        <v>900</v>
      </c>
      <c r="D42" s="875"/>
      <c r="E42" s="865">
        <f>SUM(E39:E41)</f>
        <v>150000</v>
      </c>
      <c r="F42" s="865">
        <f>SUM(F39:F41)</f>
        <v>0</v>
      </c>
      <c r="G42" s="865">
        <f aca="true" t="shared" si="7" ref="G42:N42">SUM(G39:G40)</f>
        <v>150000</v>
      </c>
      <c r="H42" s="865">
        <f t="shared" si="7"/>
        <v>0</v>
      </c>
      <c r="I42" s="865">
        <f t="shared" si="7"/>
        <v>0</v>
      </c>
      <c r="J42" s="865">
        <f t="shared" si="7"/>
        <v>0</v>
      </c>
      <c r="K42" s="868">
        <f t="shared" si="7"/>
        <v>0</v>
      </c>
      <c r="L42" s="871">
        <f t="shared" si="7"/>
        <v>0</v>
      </c>
      <c r="M42" s="872">
        <f t="shared" si="7"/>
        <v>0</v>
      </c>
      <c r="N42" s="865">
        <f t="shared" si="7"/>
        <v>0</v>
      </c>
    </row>
    <row r="43" spans="1:14" s="423" customFormat="1" ht="21" customHeight="1" hidden="1">
      <c r="A43" s="424">
        <v>27</v>
      </c>
      <c r="B43" s="459"/>
      <c r="C43" s="460">
        <v>926</v>
      </c>
      <c r="D43" s="461" t="s">
        <v>724</v>
      </c>
      <c r="E43" s="432"/>
      <c r="F43" s="432"/>
      <c r="G43" s="432"/>
      <c r="H43" s="433"/>
      <c r="I43" s="432"/>
      <c r="J43" s="432"/>
      <c r="K43" s="428"/>
      <c r="L43" s="430"/>
      <c r="M43" s="422"/>
      <c r="N43" s="432"/>
    </row>
    <row r="44" spans="1:14" s="423" customFormat="1" ht="15.75" customHeight="1" hidden="1">
      <c r="A44" s="424">
        <v>28</v>
      </c>
      <c r="B44" s="459"/>
      <c r="C44" s="460">
        <v>926</v>
      </c>
      <c r="D44" s="461" t="s">
        <v>724</v>
      </c>
      <c r="E44" s="432"/>
      <c r="F44" s="432"/>
      <c r="G44" s="432"/>
      <c r="H44" s="433"/>
      <c r="I44" s="432"/>
      <c r="J44" s="432"/>
      <c r="K44" s="428"/>
      <c r="L44" s="430"/>
      <c r="M44" s="422"/>
      <c r="N44" s="432"/>
    </row>
    <row r="45" spans="1:14" s="441" customFormat="1" ht="33" customHeight="1" hidden="1">
      <c r="A45" s="463"/>
      <c r="B45" s="462" t="s">
        <v>725</v>
      </c>
      <c r="C45" s="463">
        <v>926</v>
      </c>
      <c r="D45" s="464"/>
      <c r="E45" s="436">
        <f>SUM(E43:E44)</f>
        <v>0</v>
      </c>
      <c r="F45" s="436">
        <f aca="true" t="shared" si="8" ref="F45:N45">SUM(F43:F44)</f>
        <v>0</v>
      </c>
      <c r="G45" s="436">
        <f t="shared" si="8"/>
        <v>0</v>
      </c>
      <c r="H45" s="436">
        <f t="shared" si="8"/>
        <v>0</v>
      </c>
      <c r="I45" s="436">
        <f t="shared" si="8"/>
        <v>0</v>
      </c>
      <c r="J45" s="436">
        <f t="shared" si="8"/>
        <v>0</v>
      </c>
      <c r="K45" s="436">
        <f t="shared" si="8"/>
        <v>0</v>
      </c>
      <c r="L45" s="465">
        <f t="shared" si="8"/>
        <v>0</v>
      </c>
      <c r="M45" s="456">
        <f t="shared" si="8"/>
        <v>0</v>
      </c>
      <c r="N45" s="436">
        <f t="shared" si="8"/>
        <v>0</v>
      </c>
    </row>
    <row r="46" spans="1:14" ht="25.5" customHeight="1" thickBot="1">
      <c r="A46" s="466"/>
      <c r="B46" s="467" t="s">
        <v>472</v>
      </c>
      <c r="C46" s="468"/>
      <c r="D46" s="468"/>
      <c r="E46" s="469">
        <f aca="true" t="shared" si="9" ref="E46:N46">E15+E21+E24+E28+E32+E36+E38+E42+E45</f>
        <v>14075262</v>
      </c>
      <c r="F46" s="469">
        <f t="shared" si="9"/>
        <v>3112</v>
      </c>
      <c r="G46" s="469">
        <f t="shared" si="9"/>
        <v>4406274</v>
      </c>
      <c r="H46" s="469">
        <f t="shared" si="9"/>
        <v>7994891</v>
      </c>
      <c r="I46" s="469">
        <f t="shared" si="9"/>
        <v>285000</v>
      </c>
      <c r="J46" s="469">
        <f t="shared" si="9"/>
        <v>300000</v>
      </c>
      <c r="K46" s="469">
        <f t="shared" si="9"/>
        <v>975985</v>
      </c>
      <c r="L46" s="469">
        <f t="shared" si="9"/>
        <v>110000</v>
      </c>
      <c r="M46" s="469">
        <f t="shared" si="9"/>
        <v>0</v>
      </c>
      <c r="N46" s="469">
        <f t="shared" si="9"/>
        <v>400000</v>
      </c>
    </row>
    <row r="47" spans="2:14" ht="15.75">
      <c r="B47" s="470"/>
      <c r="E47" s="405"/>
      <c r="H47" s="405"/>
      <c r="I47" s="405"/>
      <c r="J47" s="405"/>
      <c r="K47" s="471"/>
      <c r="L47" s="471"/>
      <c r="N47" s="471"/>
    </row>
    <row r="48" spans="2:14" ht="15.75">
      <c r="B48" s="470"/>
      <c r="E48" s="405"/>
      <c r="H48" s="405"/>
      <c r="I48" s="405"/>
      <c r="J48" s="405"/>
      <c r="K48" s="471"/>
      <c r="L48" s="471"/>
      <c r="N48" s="471"/>
    </row>
    <row r="49" spans="2:14" ht="15.75">
      <c r="B49" s="470"/>
      <c r="E49" s="405"/>
      <c r="H49" s="405"/>
      <c r="I49" s="405"/>
      <c r="J49" s="405"/>
      <c r="K49" s="471"/>
      <c r="L49" s="471"/>
      <c r="N49" s="471"/>
    </row>
    <row r="50" spans="2:14" ht="15.75">
      <c r="B50" s="470"/>
      <c r="E50" s="405"/>
      <c r="H50" s="405"/>
      <c r="I50" s="405"/>
      <c r="J50" s="405"/>
      <c r="K50" s="471"/>
      <c r="L50" s="471"/>
      <c r="N50" s="471"/>
    </row>
    <row r="51" spans="2:14" ht="15.75">
      <c r="B51" s="470"/>
      <c r="E51" s="405"/>
      <c r="H51" s="405"/>
      <c r="I51" s="405"/>
      <c r="J51" s="405"/>
      <c r="K51" s="471"/>
      <c r="L51" s="471"/>
      <c r="N51" s="471"/>
    </row>
    <row r="52" spans="2:14" ht="15.75">
      <c r="B52" s="470"/>
      <c r="E52" s="405"/>
      <c r="H52" s="405"/>
      <c r="I52" s="405"/>
      <c r="J52" s="405"/>
      <c r="K52" s="471"/>
      <c r="L52" s="471"/>
      <c r="N52" s="471"/>
    </row>
    <row r="53" spans="2:14" ht="15.75">
      <c r="B53" s="470"/>
      <c r="E53" s="405"/>
      <c r="H53" s="405"/>
      <c r="I53" s="405"/>
      <c r="J53" s="405"/>
      <c r="K53" s="471"/>
      <c r="L53" s="471"/>
      <c r="N53" s="471"/>
    </row>
    <row r="54" spans="2:14" ht="15.75">
      <c r="B54" s="470"/>
      <c r="E54" s="405"/>
      <c r="H54" s="405"/>
      <c r="I54" s="405"/>
      <c r="J54" s="405"/>
      <c r="K54" s="471"/>
      <c r="L54" s="471"/>
      <c r="N54" s="471"/>
    </row>
    <row r="55" spans="2:14" ht="15.75">
      <c r="B55" s="470"/>
      <c r="E55" s="405"/>
      <c r="H55" s="405"/>
      <c r="I55" s="405"/>
      <c r="J55" s="405"/>
      <c r="K55" s="471"/>
      <c r="L55" s="471"/>
      <c r="N55" s="471"/>
    </row>
    <row r="56" spans="2:14" ht="15.75">
      <c r="B56" s="470"/>
      <c r="E56" s="405"/>
      <c r="H56" s="405"/>
      <c r="I56" s="405"/>
      <c r="J56" s="405"/>
      <c r="K56" s="471"/>
      <c r="L56" s="471"/>
      <c r="N56" s="471"/>
    </row>
    <row r="57" spans="2:14" ht="15.75">
      <c r="B57" s="470"/>
      <c r="E57" s="405"/>
      <c r="H57" s="405"/>
      <c r="I57" s="405"/>
      <c r="J57" s="405"/>
      <c r="K57" s="471"/>
      <c r="L57" s="471"/>
      <c r="N57" s="471"/>
    </row>
    <row r="58" spans="2:14" ht="15.75">
      <c r="B58" s="470"/>
      <c r="E58" s="405"/>
      <c r="H58" s="405"/>
      <c r="I58" s="405"/>
      <c r="J58" s="405"/>
      <c r="K58" s="471"/>
      <c r="L58" s="471"/>
      <c r="N58" s="471"/>
    </row>
    <row r="59" spans="2:14" ht="15.75">
      <c r="B59" s="470"/>
      <c r="E59" s="405"/>
      <c r="H59" s="405"/>
      <c r="I59" s="405"/>
      <c r="J59" s="405"/>
      <c r="K59" s="471"/>
      <c r="L59" s="471"/>
      <c r="N59" s="471"/>
    </row>
    <row r="60" spans="2:14" ht="15.75">
      <c r="B60" s="470"/>
      <c r="E60" s="405"/>
      <c r="H60" s="405"/>
      <c r="I60" s="405"/>
      <c r="J60" s="405"/>
      <c r="K60" s="471"/>
      <c r="L60" s="471"/>
      <c r="N60" s="471"/>
    </row>
    <row r="61" spans="2:14" ht="15.75">
      <c r="B61" s="470"/>
      <c r="E61" s="405"/>
      <c r="H61" s="405"/>
      <c r="I61" s="405"/>
      <c r="J61" s="405"/>
      <c r="K61" s="471"/>
      <c r="L61" s="471"/>
      <c r="N61" s="471"/>
    </row>
    <row r="62" spans="2:14" ht="15.75">
      <c r="B62" s="470"/>
      <c r="E62" s="405"/>
      <c r="H62" s="405"/>
      <c r="I62" s="405"/>
      <c r="J62" s="405"/>
      <c r="K62" s="471"/>
      <c r="L62" s="471"/>
      <c r="N62" s="471"/>
    </row>
    <row r="63" spans="2:14" ht="15.75">
      <c r="B63" s="470"/>
      <c r="E63" s="405"/>
      <c r="H63" s="405"/>
      <c r="I63" s="405"/>
      <c r="J63" s="405"/>
      <c r="K63" s="471"/>
      <c r="L63" s="471"/>
      <c r="N63" s="471"/>
    </row>
    <row r="64" spans="2:14" ht="15.75">
      <c r="B64" s="470"/>
      <c r="E64" s="405"/>
      <c r="H64" s="405"/>
      <c r="I64" s="405"/>
      <c r="J64" s="405"/>
      <c r="K64" s="471"/>
      <c r="L64" s="471"/>
      <c r="N64" s="471"/>
    </row>
    <row r="65" spans="2:14" ht="15.75">
      <c r="B65" s="470"/>
      <c r="E65" s="405"/>
      <c r="H65" s="405"/>
      <c r="I65" s="405"/>
      <c r="J65" s="405"/>
      <c r="K65" s="471"/>
      <c r="L65" s="471"/>
      <c r="N65" s="471"/>
    </row>
    <row r="66" spans="2:14" ht="15.75">
      <c r="B66" s="470"/>
      <c r="E66" s="405"/>
      <c r="H66" s="405"/>
      <c r="I66" s="405"/>
      <c r="J66" s="405"/>
      <c r="K66" s="471"/>
      <c r="L66" s="471"/>
      <c r="N66" s="471"/>
    </row>
    <row r="67" spans="2:14" ht="15.75">
      <c r="B67" s="470"/>
      <c r="E67" s="405"/>
      <c r="H67" s="405"/>
      <c r="I67" s="405"/>
      <c r="J67" s="405"/>
      <c r="K67" s="471"/>
      <c r="L67" s="471"/>
      <c r="N67" s="471"/>
    </row>
    <row r="68" spans="2:14" ht="15.75">
      <c r="B68" s="470"/>
      <c r="E68" s="405"/>
      <c r="H68" s="405"/>
      <c r="I68" s="405"/>
      <c r="J68" s="405"/>
      <c r="K68" s="471"/>
      <c r="L68" s="471"/>
      <c r="N68" s="471"/>
    </row>
    <row r="69" spans="2:14" ht="15.75">
      <c r="B69" s="470"/>
      <c r="E69" s="405"/>
      <c r="H69" s="405"/>
      <c r="I69" s="405"/>
      <c r="J69" s="405"/>
      <c r="K69" s="471"/>
      <c r="L69" s="471"/>
      <c r="N69" s="471"/>
    </row>
    <row r="70" spans="2:14" ht="15.75">
      <c r="B70" s="470"/>
      <c r="E70" s="405"/>
      <c r="H70" s="405"/>
      <c r="I70" s="405"/>
      <c r="J70" s="405"/>
      <c r="K70" s="471"/>
      <c r="L70" s="471"/>
      <c r="N70" s="471"/>
    </row>
    <row r="71" spans="2:14" ht="15.75">
      <c r="B71" s="470"/>
      <c r="E71" s="405"/>
      <c r="H71" s="405"/>
      <c r="I71" s="405"/>
      <c r="J71" s="405"/>
      <c r="K71" s="471"/>
      <c r="L71" s="471"/>
      <c r="N71" s="471"/>
    </row>
    <row r="72" spans="2:14" ht="15.75">
      <c r="B72" s="470"/>
      <c r="E72" s="405"/>
      <c r="H72" s="405"/>
      <c r="I72" s="405"/>
      <c r="J72" s="405"/>
      <c r="K72" s="471"/>
      <c r="L72" s="471"/>
      <c r="N72" s="471"/>
    </row>
    <row r="73" spans="2:14" ht="15.75">
      <c r="B73" s="470"/>
      <c r="E73" s="405"/>
      <c r="H73" s="405"/>
      <c r="I73" s="405"/>
      <c r="J73" s="405"/>
      <c r="K73" s="471"/>
      <c r="L73" s="471"/>
      <c r="N73" s="471"/>
    </row>
    <row r="74" spans="2:14" ht="15.75">
      <c r="B74" s="470"/>
      <c r="E74" s="405"/>
      <c r="H74" s="405"/>
      <c r="I74" s="405"/>
      <c r="J74" s="405"/>
      <c r="K74" s="471"/>
      <c r="L74" s="471"/>
      <c r="N74" s="471"/>
    </row>
    <row r="75" spans="2:14" ht="15.75">
      <c r="B75" s="470"/>
      <c r="E75" s="405"/>
      <c r="H75" s="405"/>
      <c r="I75" s="405"/>
      <c r="J75" s="405"/>
      <c r="K75" s="471"/>
      <c r="L75" s="471"/>
      <c r="N75" s="471"/>
    </row>
    <row r="76" spans="2:14" ht="15.75">
      <c r="B76" s="470"/>
      <c r="E76" s="405"/>
      <c r="H76" s="405"/>
      <c r="I76" s="405"/>
      <c r="J76" s="405"/>
      <c r="K76" s="471"/>
      <c r="L76" s="471"/>
      <c r="N76" s="471"/>
    </row>
    <row r="77" spans="2:14" ht="15.75">
      <c r="B77" s="470"/>
      <c r="E77" s="405"/>
      <c r="H77" s="405"/>
      <c r="I77" s="405"/>
      <c r="J77" s="405"/>
      <c r="K77" s="471"/>
      <c r="L77" s="471"/>
      <c r="N77" s="471"/>
    </row>
    <row r="78" spans="2:14" ht="15.75">
      <c r="B78" s="470"/>
      <c r="E78" s="405"/>
      <c r="H78" s="405"/>
      <c r="I78" s="405"/>
      <c r="J78" s="405"/>
      <c r="K78" s="471"/>
      <c r="L78" s="471"/>
      <c r="N78" s="471"/>
    </row>
    <row r="79" spans="2:14" ht="15.75">
      <c r="B79" s="470"/>
      <c r="E79" s="405"/>
      <c r="H79" s="405"/>
      <c r="I79" s="405"/>
      <c r="J79" s="405"/>
      <c r="K79" s="471"/>
      <c r="L79" s="471"/>
      <c r="N79" s="471"/>
    </row>
    <row r="80" spans="2:14" ht="15.75">
      <c r="B80" s="470"/>
      <c r="E80" s="405"/>
      <c r="H80" s="405"/>
      <c r="I80" s="405"/>
      <c r="J80" s="405"/>
      <c r="K80" s="471"/>
      <c r="L80" s="471"/>
      <c r="N80" s="471"/>
    </row>
    <row r="81" spans="2:14" ht="15.75">
      <c r="B81" s="470"/>
      <c r="E81" s="405"/>
      <c r="H81" s="405"/>
      <c r="I81" s="405"/>
      <c r="J81" s="405"/>
      <c r="K81" s="471"/>
      <c r="L81" s="471"/>
      <c r="N81" s="471"/>
    </row>
    <row r="82" spans="2:14" ht="15.75">
      <c r="B82" s="470"/>
      <c r="E82" s="405"/>
      <c r="H82" s="405"/>
      <c r="I82" s="405"/>
      <c r="J82" s="405"/>
      <c r="K82" s="471"/>
      <c r="L82" s="471"/>
      <c r="N82" s="471"/>
    </row>
    <row r="83" spans="2:14" ht="15.75">
      <c r="B83" s="470"/>
      <c r="E83" s="405"/>
      <c r="H83" s="405"/>
      <c r="I83" s="405"/>
      <c r="J83" s="405"/>
      <c r="K83" s="471"/>
      <c r="L83" s="471"/>
      <c r="N83" s="471"/>
    </row>
    <row r="84" spans="2:14" ht="15.75">
      <c r="B84" s="470"/>
      <c r="E84" s="405"/>
      <c r="H84" s="405"/>
      <c r="I84" s="405"/>
      <c r="J84" s="405"/>
      <c r="K84" s="471"/>
      <c r="L84" s="471"/>
      <c r="N84" s="471"/>
    </row>
    <row r="85" spans="2:14" ht="15.75">
      <c r="B85" s="470"/>
      <c r="E85" s="405"/>
      <c r="H85" s="405"/>
      <c r="I85" s="405"/>
      <c r="J85" s="405"/>
      <c r="K85" s="471"/>
      <c r="L85" s="471"/>
      <c r="N85" s="471"/>
    </row>
    <row r="86" spans="2:14" ht="15.75">
      <c r="B86" s="470"/>
      <c r="E86" s="405"/>
      <c r="H86" s="405"/>
      <c r="I86" s="405"/>
      <c r="J86" s="405"/>
      <c r="K86" s="471"/>
      <c r="L86" s="471"/>
      <c r="N86" s="471"/>
    </row>
    <row r="87" spans="2:14" ht="15.75">
      <c r="B87" s="470"/>
      <c r="E87" s="405"/>
      <c r="H87" s="405"/>
      <c r="I87" s="405"/>
      <c r="J87" s="405"/>
      <c r="K87" s="471"/>
      <c r="L87" s="471"/>
      <c r="N87" s="471"/>
    </row>
    <row r="88" spans="2:14" ht="15.75">
      <c r="B88" s="470"/>
      <c r="E88" s="405"/>
      <c r="H88" s="405"/>
      <c r="I88" s="405"/>
      <c r="J88" s="405"/>
      <c r="K88" s="471"/>
      <c r="L88" s="471"/>
      <c r="N88" s="471"/>
    </row>
    <row r="89" spans="2:14" ht="15.75">
      <c r="B89" s="470"/>
      <c r="E89" s="405"/>
      <c r="H89" s="405"/>
      <c r="I89" s="405"/>
      <c r="J89" s="405"/>
      <c r="K89" s="471"/>
      <c r="L89" s="471"/>
      <c r="N89" s="471"/>
    </row>
    <row r="90" spans="2:14" ht="15.75">
      <c r="B90" s="470"/>
      <c r="E90" s="405"/>
      <c r="H90" s="405"/>
      <c r="I90" s="405"/>
      <c r="J90" s="405"/>
      <c r="K90" s="471"/>
      <c r="L90" s="471"/>
      <c r="N90" s="471"/>
    </row>
    <row r="91" spans="2:14" ht="15.75">
      <c r="B91" s="470"/>
      <c r="E91" s="405"/>
      <c r="H91" s="405"/>
      <c r="I91" s="405"/>
      <c r="J91" s="405"/>
      <c r="K91" s="471"/>
      <c r="L91" s="471"/>
      <c r="N91" s="471"/>
    </row>
    <row r="92" spans="2:14" ht="15.75">
      <c r="B92" s="470"/>
      <c r="E92" s="405"/>
      <c r="H92" s="405"/>
      <c r="I92" s="405"/>
      <c r="J92" s="405"/>
      <c r="K92" s="471"/>
      <c r="L92" s="471"/>
      <c r="N92" s="471"/>
    </row>
    <row r="93" spans="2:14" ht="15.75">
      <c r="B93" s="470"/>
      <c r="E93" s="405"/>
      <c r="H93" s="405"/>
      <c r="I93" s="405"/>
      <c r="J93" s="405"/>
      <c r="K93" s="471"/>
      <c r="L93" s="471"/>
      <c r="N93" s="471"/>
    </row>
    <row r="94" spans="2:14" ht="15.75">
      <c r="B94" s="470"/>
      <c r="E94" s="405"/>
      <c r="H94" s="405"/>
      <c r="I94" s="405"/>
      <c r="J94" s="405"/>
      <c r="K94" s="471"/>
      <c r="L94" s="471"/>
      <c r="N94" s="471"/>
    </row>
    <row r="95" spans="2:14" ht="15.75">
      <c r="B95" s="470"/>
      <c r="E95" s="405"/>
      <c r="H95" s="405"/>
      <c r="I95" s="405"/>
      <c r="J95" s="405"/>
      <c r="K95" s="471"/>
      <c r="L95" s="471"/>
      <c r="N95" s="471"/>
    </row>
    <row r="96" spans="2:14" ht="15.75">
      <c r="B96" s="470"/>
      <c r="E96" s="405"/>
      <c r="H96" s="405"/>
      <c r="I96" s="405"/>
      <c r="J96" s="405"/>
      <c r="K96" s="471"/>
      <c r="L96" s="471"/>
      <c r="N96" s="471"/>
    </row>
    <row r="97" spans="2:14" ht="15.75">
      <c r="B97" s="470"/>
      <c r="E97" s="405"/>
      <c r="H97" s="405"/>
      <c r="I97" s="405"/>
      <c r="J97" s="405"/>
      <c r="K97" s="471"/>
      <c r="L97" s="471"/>
      <c r="N97" s="471"/>
    </row>
    <row r="98" spans="2:14" ht="15.75">
      <c r="B98" s="470"/>
      <c r="E98" s="405"/>
      <c r="H98" s="405"/>
      <c r="I98" s="405"/>
      <c r="J98" s="405"/>
      <c r="K98" s="471"/>
      <c r="L98" s="471"/>
      <c r="N98" s="471"/>
    </row>
    <row r="99" spans="2:14" ht="15.75">
      <c r="B99" s="470"/>
      <c r="E99" s="405"/>
      <c r="H99" s="405"/>
      <c r="I99" s="405"/>
      <c r="J99" s="405"/>
      <c r="K99" s="471"/>
      <c r="L99" s="471"/>
      <c r="N99" s="471"/>
    </row>
    <row r="100" spans="2:14" ht="15.75">
      <c r="B100" s="470"/>
      <c r="E100" s="405"/>
      <c r="H100" s="405"/>
      <c r="I100" s="405"/>
      <c r="J100" s="405"/>
      <c r="K100" s="471"/>
      <c r="L100" s="471"/>
      <c r="N100" s="471"/>
    </row>
    <row r="101" spans="2:14" ht="15.75">
      <c r="B101" s="470"/>
      <c r="E101" s="405"/>
      <c r="H101" s="405"/>
      <c r="I101" s="405"/>
      <c r="J101" s="405"/>
      <c r="K101" s="471"/>
      <c r="L101" s="471"/>
      <c r="N101" s="471"/>
    </row>
    <row r="102" spans="2:14" ht="15.75">
      <c r="B102" s="470"/>
      <c r="E102" s="405"/>
      <c r="H102" s="405"/>
      <c r="I102" s="405"/>
      <c r="J102" s="405"/>
      <c r="K102" s="471"/>
      <c r="L102" s="471"/>
      <c r="N102" s="471"/>
    </row>
    <row r="103" spans="2:14" ht="15.75">
      <c r="B103" s="470"/>
      <c r="E103" s="405"/>
      <c r="H103" s="405"/>
      <c r="I103" s="405"/>
      <c r="J103" s="405"/>
      <c r="K103" s="471"/>
      <c r="L103" s="471"/>
      <c r="N103" s="471"/>
    </row>
    <row r="104" spans="2:14" ht="15.75">
      <c r="B104" s="470"/>
      <c r="E104" s="405"/>
      <c r="H104" s="405"/>
      <c r="I104" s="405"/>
      <c r="J104" s="405"/>
      <c r="K104" s="471"/>
      <c r="L104" s="471"/>
      <c r="N104" s="471"/>
    </row>
    <row r="105" spans="2:14" ht="15.75">
      <c r="B105" s="470"/>
      <c r="E105" s="405"/>
      <c r="H105" s="405"/>
      <c r="I105" s="405"/>
      <c r="J105" s="405"/>
      <c r="K105" s="471"/>
      <c r="L105" s="471"/>
      <c r="N105" s="471"/>
    </row>
    <row r="106" spans="2:14" ht="15.75">
      <c r="B106" s="470"/>
      <c r="E106" s="405"/>
      <c r="H106" s="405"/>
      <c r="I106" s="405"/>
      <c r="J106" s="405"/>
      <c r="K106" s="471"/>
      <c r="L106" s="471"/>
      <c r="N106" s="471"/>
    </row>
    <row r="107" spans="2:14" ht="15.75">
      <c r="B107" s="470"/>
      <c r="E107" s="405"/>
      <c r="H107" s="405"/>
      <c r="I107" s="405"/>
      <c r="J107" s="405"/>
      <c r="K107" s="471"/>
      <c r="L107" s="471"/>
      <c r="N107" s="471"/>
    </row>
    <row r="108" spans="2:14" ht="15.75">
      <c r="B108" s="470"/>
      <c r="E108" s="405"/>
      <c r="H108" s="405"/>
      <c r="I108" s="405"/>
      <c r="J108" s="405"/>
      <c r="K108" s="471"/>
      <c r="L108" s="471"/>
      <c r="N108" s="471"/>
    </row>
    <row r="109" spans="2:14" ht="15.75">
      <c r="B109" s="470"/>
      <c r="E109" s="405"/>
      <c r="H109" s="405"/>
      <c r="I109" s="405"/>
      <c r="J109" s="405"/>
      <c r="K109" s="471"/>
      <c r="L109" s="471"/>
      <c r="N109" s="471"/>
    </row>
    <row r="110" spans="2:14" ht="15.75">
      <c r="B110" s="470"/>
      <c r="E110" s="405"/>
      <c r="H110" s="405"/>
      <c r="I110" s="405"/>
      <c r="J110" s="405"/>
      <c r="K110" s="471"/>
      <c r="L110" s="471"/>
      <c r="N110" s="471"/>
    </row>
    <row r="111" spans="2:14" ht="15.75">
      <c r="B111" s="470"/>
      <c r="E111" s="405"/>
      <c r="H111" s="405"/>
      <c r="I111" s="405"/>
      <c r="J111" s="405"/>
      <c r="K111" s="471"/>
      <c r="L111" s="471"/>
      <c r="N111" s="471"/>
    </row>
    <row r="112" spans="2:14" ht="15.75">
      <c r="B112" s="470"/>
      <c r="E112" s="405"/>
      <c r="H112" s="405"/>
      <c r="I112" s="405"/>
      <c r="J112" s="405"/>
      <c r="K112" s="471"/>
      <c r="L112" s="471"/>
      <c r="N112" s="471"/>
    </row>
    <row r="113" spans="2:14" ht="15.75">
      <c r="B113" s="470"/>
      <c r="E113" s="405"/>
      <c r="H113" s="405"/>
      <c r="I113" s="405"/>
      <c r="J113" s="405"/>
      <c r="K113" s="471"/>
      <c r="L113" s="471"/>
      <c r="N113" s="471"/>
    </row>
    <row r="114" spans="2:14" ht="15.75">
      <c r="B114" s="470"/>
      <c r="E114" s="405"/>
      <c r="H114" s="405"/>
      <c r="I114" s="405"/>
      <c r="J114" s="405"/>
      <c r="K114" s="471"/>
      <c r="L114" s="471"/>
      <c r="N114" s="471"/>
    </row>
    <row r="115" spans="2:14" ht="15.75">
      <c r="B115" s="470"/>
      <c r="E115" s="405"/>
      <c r="H115" s="405"/>
      <c r="I115" s="405"/>
      <c r="J115" s="405"/>
      <c r="K115" s="471"/>
      <c r="L115" s="471"/>
      <c r="N115" s="471"/>
    </row>
    <row r="116" spans="2:14" ht="15.75">
      <c r="B116" s="470"/>
      <c r="E116" s="405"/>
      <c r="H116" s="405"/>
      <c r="I116" s="405"/>
      <c r="J116" s="405"/>
      <c r="K116" s="471"/>
      <c r="L116" s="471"/>
      <c r="N116" s="471"/>
    </row>
    <row r="117" spans="2:14" ht="15.75">
      <c r="B117" s="470"/>
      <c r="E117" s="405"/>
      <c r="H117" s="405"/>
      <c r="I117" s="405"/>
      <c r="J117" s="405"/>
      <c r="K117" s="471"/>
      <c r="L117" s="471"/>
      <c r="N117" s="471"/>
    </row>
    <row r="118" spans="2:14" ht="15.75">
      <c r="B118" s="470"/>
      <c r="E118" s="405"/>
      <c r="H118" s="405"/>
      <c r="I118" s="405"/>
      <c r="J118" s="405"/>
      <c r="K118" s="471"/>
      <c r="L118" s="471"/>
      <c r="N118" s="471"/>
    </row>
    <row r="119" spans="2:14" ht="15.75">
      <c r="B119" s="470"/>
      <c r="E119" s="405"/>
      <c r="H119" s="405"/>
      <c r="I119" s="405"/>
      <c r="J119" s="405"/>
      <c r="K119" s="471"/>
      <c r="L119" s="471"/>
      <c r="N119" s="471"/>
    </row>
    <row r="120" spans="2:14" ht="15.75">
      <c r="B120" s="470"/>
      <c r="E120" s="405"/>
      <c r="H120" s="405"/>
      <c r="I120" s="405"/>
      <c r="J120" s="405"/>
      <c r="K120" s="471"/>
      <c r="L120" s="471"/>
      <c r="N120" s="471"/>
    </row>
    <row r="121" spans="2:14" ht="15.75">
      <c r="B121" s="470"/>
      <c r="E121" s="405"/>
      <c r="H121" s="405"/>
      <c r="I121" s="405"/>
      <c r="J121" s="405"/>
      <c r="K121" s="471"/>
      <c r="L121" s="471"/>
      <c r="N121" s="471"/>
    </row>
    <row r="122" spans="2:14" ht="15.75">
      <c r="B122" s="470"/>
      <c r="E122" s="405"/>
      <c r="H122" s="405"/>
      <c r="I122" s="405"/>
      <c r="J122" s="405"/>
      <c r="K122" s="471"/>
      <c r="L122" s="471"/>
      <c r="N122" s="471"/>
    </row>
    <row r="123" spans="2:14" ht="15.75">
      <c r="B123" s="470"/>
      <c r="E123" s="405"/>
      <c r="H123" s="405"/>
      <c r="I123" s="405"/>
      <c r="J123" s="405"/>
      <c r="K123" s="471"/>
      <c r="L123" s="471"/>
      <c r="N123" s="471"/>
    </row>
    <row r="124" spans="2:14" ht="15.75">
      <c r="B124" s="470"/>
      <c r="E124" s="405"/>
      <c r="H124" s="405"/>
      <c r="I124" s="405"/>
      <c r="J124" s="405"/>
      <c r="K124" s="471"/>
      <c r="L124" s="471"/>
      <c r="N124" s="471"/>
    </row>
    <row r="125" spans="2:14" ht="15.75">
      <c r="B125" s="470"/>
      <c r="E125" s="405"/>
      <c r="H125" s="405"/>
      <c r="I125" s="405"/>
      <c r="J125" s="405"/>
      <c r="K125" s="471"/>
      <c r="L125" s="471"/>
      <c r="N125" s="471"/>
    </row>
    <row r="126" spans="2:14" ht="15.75">
      <c r="B126" s="470"/>
      <c r="E126" s="405"/>
      <c r="H126" s="405"/>
      <c r="I126" s="405"/>
      <c r="J126" s="405"/>
      <c r="K126" s="471"/>
      <c r="L126" s="471"/>
      <c r="N126" s="471"/>
    </row>
    <row r="127" spans="2:14" ht="15.75">
      <c r="B127" s="470"/>
      <c r="E127" s="405"/>
      <c r="H127" s="405"/>
      <c r="I127" s="405"/>
      <c r="J127" s="405"/>
      <c r="K127" s="471"/>
      <c r="L127" s="471"/>
      <c r="N127" s="471"/>
    </row>
    <row r="128" spans="2:14" ht="15.75">
      <c r="B128" s="470"/>
      <c r="E128" s="405"/>
      <c r="H128" s="405"/>
      <c r="I128" s="405"/>
      <c r="J128" s="405"/>
      <c r="K128" s="471"/>
      <c r="L128" s="471"/>
      <c r="N128" s="471"/>
    </row>
    <row r="129" spans="2:14" ht="15.75">
      <c r="B129" s="470"/>
      <c r="E129" s="405"/>
      <c r="H129" s="405"/>
      <c r="I129" s="405"/>
      <c r="J129" s="405"/>
      <c r="K129" s="471"/>
      <c r="L129" s="471"/>
      <c r="N129" s="471"/>
    </row>
    <row r="130" spans="2:14" ht="15.75">
      <c r="B130" s="470"/>
      <c r="E130" s="405"/>
      <c r="H130" s="405"/>
      <c r="I130" s="405"/>
      <c r="J130" s="405"/>
      <c r="K130" s="471"/>
      <c r="L130" s="471"/>
      <c r="N130" s="471"/>
    </row>
    <row r="131" spans="2:14" ht="15.75">
      <c r="B131" s="470"/>
      <c r="E131" s="405"/>
      <c r="H131" s="405"/>
      <c r="I131" s="405"/>
      <c r="J131" s="405"/>
      <c r="K131" s="471"/>
      <c r="L131" s="471"/>
      <c r="N131" s="471"/>
    </row>
    <row r="132" spans="2:14" ht="15.75">
      <c r="B132" s="470"/>
      <c r="E132" s="405"/>
      <c r="H132" s="405"/>
      <c r="I132" s="405"/>
      <c r="J132" s="405"/>
      <c r="K132" s="471"/>
      <c r="L132" s="471"/>
      <c r="N132" s="471"/>
    </row>
    <row r="133" spans="2:14" ht="15.75">
      <c r="B133" s="470"/>
      <c r="E133" s="405"/>
      <c r="H133" s="405"/>
      <c r="I133" s="405"/>
      <c r="J133" s="405"/>
      <c r="K133" s="471"/>
      <c r="L133" s="471"/>
      <c r="N133" s="471"/>
    </row>
    <row r="134" spans="2:14" ht="15.75">
      <c r="B134" s="470"/>
      <c r="E134" s="405"/>
      <c r="H134" s="405"/>
      <c r="I134" s="405"/>
      <c r="J134" s="405"/>
      <c r="K134" s="471"/>
      <c r="L134" s="471"/>
      <c r="N134" s="471"/>
    </row>
    <row r="135" spans="2:14" ht="15.75">
      <c r="B135" s="470"/>
      <c r="E135" s="405"/>
      <c r="H135" s="405"/>
      <c r="I135" s="405"/>
      <c r="J135" s="405"/>
      <c r="K135" s="471"/>
      <c r="L135" s="471"/>
      <c r="N135" s="471"/>
    </row>
    <row r="136" spans="2:14" ht="15.75">
      <c r="B136" s="470"/>
      <c r="E136" s="405"/>
      <c r="H136" s="405"/>
      <c r="I136" s="405"/>
      <c r="J136" s="405"/>
      <c r="K136" s="471"/>
      <c r="L136" s="471"/>
      <c r="N136" s="471"/>
    </row>
    <row r="137" spans="2:14" ht="15.75">
      <c r="B137" s="470"/>
      <c r="E137" s="405"/>
      <c r="H137" s="405"/>
      <c r="I137" s="405"/>
      <c r="J137" s="405"/>
      <c r="K137" s="471"/>
      <c r="L137" s="471"/>
      <c r="N137" s="471"/>
    </row>
    <row r="138" spans="2:14" ht="15.75">
      <c r="B138" s="470"/>
      <c r="E138" s="405"/>
      <c r="H138" s="405"/>
      <c r="I138" s="405"/>
      <c r="J138" s="405"/>
      <c r="K138" s="471"/>
      <c r="L138" s="471"/>
      <c r="N138" s="471"/>
    </row>
    <row r="139" spans="2:14" ht="15.75">
      <c r="B139" s="470"/>
      <c r="E139" s="405"/>
      <c r="H139" s="405"/>
      <c r="I139" s="405"/>
      <c r="J139" s="405"/>
      <c r="K139" s="471"/>
      <c r="L139" s="471"/>
      <c r="N139" s="471"/>
    </row>
    <row r="140" spans="2:14" ht="15.75">
      <c r="B140" s="470"/>
      <c r="E140" s="405"/>
      <c r="H140" s="405"/>
      <c r="I140" s="405"/>
      <c r="J140" s="405"/>
      <c r="K140" s="471"/>
      <c r="L140" s="471"/>
      <c r="N140" s="471"/>
    </row>
    <row r="141" spans="2:14" ht="15.75">
      <c r="B141" s="470"/>
      <c r="E141" s="405"/>
      <c r="H141" s="405"/>
      <c r="I141" s="405"/>
      <c r="J141" s="405"/>
      <c r="K141" s="471"/>
      <c r="L141" s="471"/>
      <c r="N141" s="471"/>
    </row>
    <row r="142" spans="2:14" ht="15.75">
      <c r="B142" s="470"/>
      <c r="E142" s="405"/>
      <c r="H142" s="405"/>
      <c r="I142" s="405"/>
      <c r="J142" s="405"/>
      <c r="K142" s="471"/>
      <c r="L142" s="471"/>
      <c r="N142" s="471"/>
    </row>
    <row r="143" spans="2:14" ht="15.75">
      <c r="B143" s="470"/>
      <c r="E143" s="405"/>
      <c r="H143" s="405"/>
      <c r="I143" s="405"/>
      <c r="J143" s="405"/>
      <c r="K143" s="471"/>
      <c r="L143" s="471"/>
      <c r="N143" s="471"/>
    </row>
    <row r="144" spans="2:14" ht="15.75">
      <c r="B144" s="470"/>
      <c r="E144" s="405"/>
      <c r="H144" s="405"/>
      <c r="I144" s="405"/>
      <c r="J144" s="405"/>
      <c r="K144" s="471"/>
      <c r="L144" s="471"/>
      <c r="N144" s="471"/>
    </row>
    <row r="145" spans="2:14" ht="15.75">
      <c r="B145" s="470"/>
      <c r="E145" s="405"/>
      <c r="H145" s="405"/>
      <c r="I145" s="405"/>
      <c r="J145" s="405"/>
      <c r="K145" s="471"/>
      <c r="L145" s="471"/>
      <c r="N145" s="471"/>
    </row>
    <row r="146" spans="2:14" ht="15.75">
      <c r="B146" s="470"/>
      <c r="E146" s="405"/>
      <c r="H146" s="405"/>
      <c r="I146" s="405"/>
      <c r="J146" s="405"/>
      <c r="K146" s="471"/>
      <c r="L146" s="471"/>
      <c r="N146" s="471"/>
    </row>
    <row r="147" spans="2:14" ht="15.75">
      <c r="B147" s="470"/>
      <c r="E147" s="405"/>
      <c r="H147" s="405"/>
      <c r="I147" s="405"/>
      <c r="J147" s="405"/>
      <c r="K147" s="471"/>
      <c r="L147" s="471"/>
      <c r="N147" s="471"/>
    </row>
    <row r="148" spans="2:14" ht="15.75">
      <c r="B148" s="470"/>
      <c r="E148" s="405"/>
      <c r="H148" s="405"/>
      <c r="I148" s="405"/>
      <c r="J148" s="405"/>
      <c r="K148" s="471"/>
      <c r="L148" s="471"/>
      <c r="N148" s="471"/>
    </row>
    <row r="149" spans="2:14" ht="15.75">
      <c r="B149" s="470"/>
      <c r="E149" s="405"/>
      <c r="H149" s="405"/>
      <c r="I149" s="405"/>
      <c r="J149" s="405"/>
      <c r="K149" s="471"/>
      <c r="L149" s="471"/>
      <c r="N149" s="471"/>
    </row>
    <row r="150" spans="2:14" ht="15.75">
      <c r="B150" s="470"/>
      <c r="E150" s="405"/>
      <c r="H150" s="405"/>
      <c r="I150" s="405"/>
      <c r="J150" s="405"/>
      <c r="K150" s="471"/>
      <c r="L150" s="471"/>
      <c r="N150" s="471"/>
    </row>
    <row r="151" spans="2:14" ht="15.75">
      <c r="B151" s="470"/>
      <c r="E151" s="405"/>
      <c r="H151" s="405"/>
      <c r="I151" s="405"/>
      <c r="J151" s="405"/>
      <c r="K151" s="471"/>
      <c r="L151" s="471"/>
      <c r="N151" s="471"/>
    </row>
    <row r="152" spans="2:14" ht="15.75">
      <c r="B152" s="470"/>
      <c r="E152" s="405"/>
      <c r="H152" s="405"/>
      <c r="I152" s="405"/>
      <c r="J152" s="405"/>
      <c r="K152" s="471"/>
      <c r="L152" s="471"/>
      <c r="N152" s="471"/>
    </row>
    <row r="153" spans="2:14" ht="15.75">
      <c r="B153" s="470"/>
      <c r="E153" s="405"/>
      <c r="H153" s="405"/>
      <c r="I153" s="405"/>
      <c r="J153" s="405"/>
      <c r="K153" s="471"/>
      <c r="L153" s="471"/>
      <c r="N153" s="471"/>
    </row>
    <row r="154" spans="2:14" ht="15.75">
      <c r="B154" s="470"/>
      <c r="E154" s="405"/>
      <c r="H154" s="405"/>
      <c r="I154" s="405"/>
      <c r="J154" s="405"/>
      <c r="K154" s="471"/>
      <c r="L154" s="471"/>
      <c r="N154" s="471"/>
    </row>
    <row r="155" spans="2:14" ht="15.75">
      <c r="B155" s="470"/>
      <c r="E155" s="405"/>
      <c r="H155" s="405"/>
      <c r="I155" s="405"/>
      <c r="J155" s="405"/>
      <c r="K155" s="471"/>
      <c r="L155" s="471"/>
      <c r="N155" s="471"/>
    </row>
    <row r="156" spans="2:14" ht="15.75">
      <c r="B156" s="470"/>
      <c r="E156" s="405"/>
      <c r="H156" s="405"/>
      <c r="I156" s="405"/>
      <c r="J156" s="405"/>
      <c r="K156" s="471"/>
      <c r="L156" s="471"/>
      <c r="N156" s="471"/>
    </row>
    <row r="157" spans="2:14" ht="15.75">
      <c r="B157" s="470"/>
      <c r="E157" s="405"/>
      <c r="H157" s="405"/>
      <c r="I157" s="405"/>
      <c r="J157" s="405"/>
      <c r="K157" s="471"/>
      <c r="L157" s="471"/>
      <c r="N157" s="471"/>
    </row>
    <row r="158" spans="2:14" ht="15.75">
      <c r="B158" s="470"/>
      <c r="E158" s="405"/>
      <c r="H158" s="405"/>
      <c r="I158" s="405"/>
      <c r="J158" s="405"/>
      <c r="K158" s="471"/>
      <c r="L158" s="471"/>
      <c r="N158" s="471"/>
    </row>
    <row r="159" spans="2:14" ht="15.75">
      <c r="B159" s="470"/>
      <c r="E159" s="405"/>
      <c r="H159" s="405"/>
      <c r="I159" s="405"/>
      <c r="J159" s="405"/>
      <c r="K159" s="471"/>
      <c r="L159" s="471"/>
      <c r="N159" s="471"/>
    </row>
    <row r="160" spans="2:14" ht="15.75">
      <c r="B160" s="470"/>
      <c r="E160" s="405"/>
      <c r="H160" s="405"/>
      <c r="I160" s="405"/>
      <c r="J160" s="405"/>
      <c r="K160" s="471"/>
      <c r="L160" s="471"/>
      <c r="N160" s="471"/>
    </row>
    <row r="161" spans="5:14" ht="15.75">
      <c r="E161" s="405"/>
      <c r="H161" s="405"/>
      <c r="I161" s="405"/>
      <c r="J161" s="405"/>
      <c r="K161" s="471"/>
      <c r="L161" s="471"/>
      <c r="N161" s="471"/>
    </row>
    <row r="162" spans="5:14" ht="15.75">
      <c r="E162" s="405"/>
      <c r="H162" s="405"/>
      <c r="I162" s="405"/>
      <c r="J162" s="405"/>
      <c r="K162" s="471"/>
      <c r="L162" s="471"/>
      <c r="N162" s="471"/>
    </row>
    <row r="163" spans="5:14" ht="15.75">
      <c r="E163" s="405"/>
      <c r="H163" s="405"/>
      <c r="I163" s="405"/>
      <c r="J163" s="405"/>
      <c r="K163" s="471"/>
      <c r="L163" s="471"/>
      <c r="N163" s="471"/>
    </row>
    <row r="164" spans="5:14" ht="15.75">
      <c r="E164" s="405"/>
      <c r="H164" s="405"/>
      <c r="I164" s="405"/>
      <c r="J164" s="405"/>
      <c r="K164" s="471"/>
      <c r="L164" s="471"/>
      <c r="N164" s="471"/>
    </row>
    <row r="165" spans="5:14" ht="15.75">
      <c r="E165" s="405"/>
      <c r="H165" s="405"/>
      <c r="I165" s="405"/>
      <c r="J165" s="405"/>
      <c r="K165" s="471"/>
      <c r="L165" s="471"/>
      <c r="N165" s="471"/>
    </row>
    <row r="166" spans="5:14" ht="15.75">
      <c r="E166" s="405"/>
      <c r="H166" s="405"/>
      <c r="I166" s="405"/>
      <c r="J166" s="405"/>
      <c r="K166" s="471"/>
      <c r="L166" s="471"/>
      <c r="N166" s="471"/>
    </row>
    <row r="167" spans="5:14" ht="15.75">
      <c r="E167" s="405"/>
      <c r="H167" s="405"/>
      <c r="I167" s="405"/>
      <c r="J167" s="405"/>
      <c r="K167" s="471"/>
      <c r="L167" s="471"/>
      <c r="N167" s="471"/>
    </row>
    <row r="168" spans="5:14" ht="15.75">
      <c r="E168" s="405"/>
      <c r="H168" s="405"/>
      <c r="I168" s="405"/>
      <c r="J168" s="405"/>
      <c r="K168" s="471"/>
      <c r="L168" s="471"/>
      <c r="N168" s="471"/>
    </row>
    <row r="169" spans="5:14" ht="15.75">
      <c r="E169" s="405"/>
      <c r="H169" s="405"/>
      <c r="I169" s="405"/>
      <c r="J169" s="405"/>
      <c r="K169" s="471"/>
      <c r="L169" s="471"/>
      <c r="N169" s="471"/>
    </row>
    <row r="170" spans="5:14" ht="15.75">
      <c r="E170" s="405"/>
      <c r="H170" s="405"/>
      <c r="I170" s="405"/>
      <c r="J170" s="405"/>
      <c r="K170" s="471"/>
      <c r="L170" s="471"/>
      <c r="N170" s="471"/>
    </row>
    <row r="171" spans="5:14" ht="15.75">
      <c r="E171" s="405"/>
      <c r="H171" s="405"/>
      <c r="I171" s="405"/>
      <c r="J171" s="405"/>
      <c r="K171" s="471"/>
      <c r="L171" s="471"/>
      <c r="N171" s="471"/>
    </row>
    <row r="172" spans="5:14" ht="15.75">
      <c r="E172" s="405"/>
      <c r="H172" s="405"/>
      <c r="I172" s="405"/>
      <c r="J172" s="405"/>
      <c r="K172" s="471"/>
      <c r="L172" s="471"/>
      <c r="N172" s="471"/>
    </row>
    <row r="173" spans="5:14" ht="15.75">
      <c r="E173" s="405"/>
      <c r="H173" s="405"/>
      <c r="I173" s="405"/>
      <c r="J173" s="405"/>
      <c r="K173" s="471"/>
      <c r="L173" s="471"/>
      <c r="N173" s="471"/>
    </row>
    <row r="174" spans="5:14" ht="15.75">
      <c r="E174" s="405"/>
      <c r="H174" s="405"/>
      <c r="I174" s="405"/>
      <c r="J174" s="405"/>
      <c r="K174" s="471"/>
      <c r="L174" s="471"/>
      <c r="N174" s="471"/>
    </row>
    <row r="175" spans="5:14" ht="15.75">
      <c r="E175" s="405"/>
      <c r="H175" s="405"/>
      <c r="I175" s="405"/>
      <c r="J175" s="405"/>
      <c r="K175" s="471"/>
      <c r="L175" s="471"/>
      <c r="N175" s="471"/>
    </row>
    <row r="176" spans="5:14" ht="15.75">
      <c r="E176" s="405"/>
      <c r="H176" s="405"/>
      <c r="I176" s="405"/>
      <c r="J176" s="405"/>
      <c r="K176" s="471"/>
      <c r="L176" s="471"/>
      <c r="N176" s="471"/>
    </row>
    <row r="177" spans="5:14" ht="15.75">
      <c r="E177" s="405"/>
      <c r="H177" s="405"/>
      <c r="I177" s="405"/>
      <c r="J177" s="405"/>
      <c r="K177" s="471"/>
      <c r="L177" s="471"/>
      <c r="N177" s="471"/>
    </row>
    <row r="178" spans="5:14" ht="15.75">
      <c r="E178" s="405"/>
      <c r="H178" s="405"/>
      <c r="I178" s="405"/>
      <c r="J178" s="405"/>
      <c r="K178" s="471"/>
      <c r="L178" s="471"/>
      <c r="N178" s="471"/>
    </row>
    <row r="179" spans="5:14" ht="15.75">
      <c r="E179" s="405"/>
      <c r="H179" s="405"/>
      <c r="I179" s="405"/>
      <c r="J179" s="405"/>
      <c r="K179" s="471"/>
      <c r="L179" s="471"/>
      <c r="N179" s="471"/>
    </row>
    <row r="180" spans="5:14" ht="15.75">
      <c r="E180" s="405"/>
      <c r="H180" s="405"/>
      <c r="I180" s="405"/>
      <c r="J180" s="405"/>
      <c r="K180" s="471"/>
      <c r="L180" s="471"/>
      <c r="N180" s="471"/>
    </row>
    <row r="181" spans="5:14" ht="15.75">
      <c r="E181" s="405"/>
      <c r="H181" s="405"/>
      <c r="I181" s="405"/>
      <c r="J181" s="405"/>
      <c r="K181" s="471"/>
      <c r="L181" s="471"/>
      <c r="N181" s="471"/>
    </row>
    <row r="182" spans="5:14" ht="15.75">
      <c r="E182" s="405"/>
      <c r="H182" s="405"/>
      <c r="I182" s="405"/>
      <c r="J182" s="405"/>
      <c r="K182" s="471"/>
      <c r="L182" s="471"/>
      <c r="N182" s="471"/>
    </row>
    <row r="183" spans="5:14" ht="15.75">
      <c r="E183" s="405"/>
      <c r="H183" s="405"/>
      <c r="I183" s="405"/>
      <c r="J183" s="405"/>
      <c r="K183" s="471"/>
      <c r="L183" s="471"/>
      <c r="N183" s="471"/>
    </row>
    <row r="184" spans="5:14" ht="15.75">
      <c r="E184" s="405"/>
      <c r="H184" s="405"/>
      <c r="I184" s="405"/>
      <c r="J184" s="405"/>
      <c r="K184" s="471"/>
      <c r="L184" s="471"/>
      <c r="N184" s="471"/>
    </row>
    <row r="185" spans="5:14" ht="15.75">
      <c r="E185" s="405"/>
      <c r="H185" s="405"/>
      <c r="I185" s="405"/>
      <c r="J185" s="405"/>
      <c r="K185" s="471"/>
      <c r="L185" s="471"/>
      <c r="N185" s="471"/>
    </row>
    <row r="186" spans="5:14" ht="15.75">
      <c r="E186" s="405"/>
      <c r="H186" s="405"/>
      <c r="I186" s="405"/>
      <c r="J186" s="405"/>
      <c r="K186" s="471"/>
      <c r="L186" s="471"/>
      <c r="N186" s="471"/>
    </row>
    <row r="187" spans="5:14" ht="15.75">
      <c r="E187" s="405"/>
      <c r="H187" s="405"/>
      <c r="I187" s="405"/>
      <c r="J187" s="405"/>
      <c r="K187" s="471"/>
      <c r="L187" s="471"/>
      <c r="N187" s="471"/>
    </row>
    <row r="188" spans="5:14" ht="15.75">
      <c r="E188" s="405"/>
      <c r="H188" s="405"/>
      <c r="I188" s="405"/>
      <c r="J188" s="405"/>
      <c r="K188" s="471"/>
      <c r="L188" s="471"/>
      <c r="N188" s="471"/>
    </row>
    <row r="189" spans="5:14" ht="15.75">
      <c r="E189" s="405"/>
      <c r="H189" s="405"/>
      <c r="I189" s="405"/>
      <c r="J189" s="405"/>
      <c r="K189" s="471"/>
      <c r="L189" s="471"/>
      <c r="N189" s="471"/>
    </row>
    <row r="190" spans="5:14" ht="15.75">
      <c r="E190" s="405"/>
      <c r="H190" s="405"/>
      <c r="I190" s="405"/>
      <c r="J190" s="405"/>
      <c r="K190" s="471"/>
      <c r="L190" s="471"/>
      <c r="N190" s="471"/>
    </row>
    <row r="191" spans="5:14" ht="15.75">
      <c r="E191" s="405"/>
      <c r="H191" s="405"/>
      <c r="I191" s="405"/>
      <c r="J191" s="405"/>
      <c r="K191" s="471"/>
      <c r="L191" s="471"/>
      <c r="N191" s="471"/>
    </row>
    <row r="192" spans="5:14" ht="15.75">
      <c r="E192" s="405"/>
      <c r="H192" s="405"/>
      <c r="I192" s="405"/>
      <c r="J192" s="405"/>
      <c r="K192" s="471"/>
      <c r="L192" s="471"/>
      <c r="N192" s="471"/>
    </row>
    <row r="193" spans="5:14" ht="15.75">
      <c r="E193" s="405"/>
      <c r="H193" s="405"/>
      <c r="I193" s="405"/>
      <c r="J193" s="405"/>
      <c r="K193" s="471"/>
      <c r="L193" s="471"/>
      <c r="N193" s="471"/>
    </row>
    <row r="194" spans="5:14" ht="15.75">
      <c r="E194" s="405"/>
      <c r="H194" s="405"/>
      <c r="I194" s="405"/>
      <c r="J194" s="405"/>
      <c r="K194" s="471"/>
      <c r="L194" s="471"/>
      <c r="N194" s="471"/>
    </row>
    <row r="195" spans="5:14" ht="15.75">
      <c r="E195" s="405"/>
      <c r="H195" s="405"/>
      <c r="I195" s="405"/>
      <c r="J195" s="405"/>
      <c r="K195" s="471"/>
      <c r="L195" s="471"/>
      <c r="N195" s="471"/>
    </row>
    <row r="196" spans="5:14" ht="15.75">
      <c r="E196" s="405"/>
      <c r="H196" s="405"/>
      <c r="I196" s="405"/>
      <c r="J196" s="405"/>
      <c r="K196" s="471"/>
      <c r="L196" s="471"/>
      <c r="N196" s="471"/>
    </row>
    <row r="197" spans="5:14" ht="15.75">
      <c r="E197" s="405"/>
      <c r="H197" s="405"/>
      <c r="I197" s="405"/>
      <c r="J197" s="405"/>
      <c r="K197" s="471"/>
      <c r="L197" s="471"/>
      <c r="N197" s="471"/>
    </row>
    <row r="198" spans="5:14" ht="15.75">
      <c r="E198" s="405"/>
      <c r="H198" s="405"/>
      <c r="I198" s="405"/>
      <c r="J198" s="405"/>
      <c r="K198" s="471"/>
      <c r="L198" s="471"/>
      <c r="N198" s="471"/>
    </row>
    <row r="199" spans="5:14" ht="15.75">
      <c r="E199" s="405"/>
      <c r="H199" s="405"/>
      <c r="I199" s="405"/>
      <c r="J199" s="405"/>
      <c r="K199" s="471"/>
      <c r="L199" s="471"/>
      <c r="N199" s="471"/>
    </row>
    <row r="200" spans="5:14" ht="15.75">
      <c r="E200" s="405"/>
      <c r="H200" s="405"/>
      <c r="I200" s="405"/>
      <c r="J200" s="405"/>
      <c r="K200" s="471"/>
      <c r="L200" s="471"/>
      <c r="N200" s="471"/>
    </row>
    <row r="201" spans="5:14" ht="15.75">
      <c r="E201" s="405"/>
      <c r="H201" s="405"/>
      <c r="I201" s="405"/>
      <c r="J201" s="405"/>
      <c r="K201" s="471"/>
      <c r="L201" s="471"/>
      <c r="N201" s="471"/>
    </row>
    <row r="202" spans="5:14" ht="15.75">
      <c r="E202" s="405"/>
      <c r="H202" s="405"/>
      <c r="I202" s="405"/>
      <c r="J202" s="405"/>
      <c r="K202" s="471"/>
      <c r="L202" s="471"/>
      <c r="N202" s="471"/>
    </row>
    <row r="203" spans="5:14" ht="15.75">
      <c r="E203" s="405"/>
      <c r="H203" s="405"/>
      <c r="I203" s="405"/>
      <c r="J203" s="405"/>
      <c r="K203" s="471"/>
      <c r="L203" s="471"/>
      <c r="N203" s="471"/>
    </row>
    <row r="204" spans="5:14" ht="15.75">
      <c r="E204" s="405"/>
      <c r="H204" s="405"/>
      <c r="I204" s="405"/>
      <c r="J204" s="405"/>
      <c r="K204" s="471"/>
      <c r="L204" s="471"/>
      <c r="N204" s="471"/>
    </row>
    <row r="205" spans="5:14" ht="15.75">
      <c r="E205" s="405"/>
      <c r="H205" s="405"/>
      <c r="I205" s="405"/>
      <c r="J205" s="405"/>
      <c r="K205" s="471"/>
      <c r="L205" s="471"/>
      <c r="N205" s="471"/>
    </row>
    <row r="206" spans="5:14" ht="15.75">
      <c r="E206" s="405"/>
      <c r="H206" s="405"/>
      <c r="I206" s="405"/>
      <c r="J206" s="405"/>
      <c r="K206" s="471"/>
      <c r="L206" s="471"/>
      <c r="N206" s="471"/>
    </row>
    <row r="207" spans="5:14" ht="15.75">
      <c r="E207" s="405"/>
      <c r="H207" s="405"/>
      <c r="I207" s="405"/>
      <c r="J207" s="405"/>
      <c r="K207" s="471"/>
      <c r="L207" s="471"/>
      <c r="N207" s="471"/>
    </row>
    <row r="208" spans="5:14" ht="15.75">
      <c r="E208" s="405"/>
      <c r="H208" s="405"/>
      <c r="I208" s="405"/>
      <c r="J208" s="405"/>
      <c r="K208" s="471"/>
      <c r="L208" s="471"/>
      <c r="N208" s="471"/>
    </row>
    <row r="209" spans="5:14" ht="15.75">
      <c r="E209" s="405"/>
      <c r="H209" s="405"/>
      <c r="I209" s="405"/>
      <c r="J209" s="405"/>
      <c r="K209" s="471"/>
      <c r="L209" s="471"/>
      <c r="N209" s="471"/>
    </row>
    <row r="210" spans="5:14" ht="15.75">
      <c r="E210" s="405"/>
      <c r="H210" s="405"/>
      <c r="I210" s="405"/>
      <c r="J210" s="405"/>
      <c r="K210" s="471"/>
      <c r="L210" s="471"/>
      <c r="N210" s="471"/>
    </row>
    <row r="211" spans="5:14" ht="15.75">
      <c r="E211" s="405"/>
      <c r="H211" s="405"/>
      <c r="I211" s="405"/>
      <c r="J211" s="405"/>
      <c r="K211" s="471"/>
      <c r="L211" s="471"/>
      <c r="N211" s="471"/>
    </row>
    <row r="212" spans="5:14" ht="15.75">
      <c r="E212" s="405"/>
      <c r="H212" s="405"/>
      <c r="I212" s="405"/>
      <c r="J212" s="405"/>
      <c r="K212" s="471"/>
      <c r="L212" s="471"/>
      <c r="N212" s="471"/>
    </row>
    <row r="213" spans="5:14" ht="15.75">
      <c r="E213" s="405"/>
      <c r="H213" s="405"/>
      <c r="I213" s="405"/>
      <c r="J213" s="405"/>
      <c r="K213" s="471"/>
      <c r="L213" s="471"/>
      <c r="N213" s="471"/>
    </row>
    <row r="214" spans="5:14" ht="15.75">
      <c r="E214" s="405"/>
      <c r="H214" s="405"/>
      <c r="I214" s="405"/>
      <c r="J214" s="405"/>
      <c r="K214" s="471"/>
      <c r="L214" s="471"/>
      <c r="N214" s="471"/>
    </row>
    <row r="215" spans="5:14" ht="15.75">
      <c r="E215" s="405"/>
      <c r="H215" s="405"/>
      <c r="I215" s="405"/>
      <c r="J215" s="405"/>
      <c r="K215" s="471"/>
      <c r="L215" s="471"/>
      <c r="N215" s="471"/>
    </row>
    <row r="216" spans="5:14" ht="15.75">
      <c r="E216" s="405"/>
      <c r="H216" s="405"/>
      <c r="I216" s="405"/>
      <c r="J216" s="405"/>
      <c r="K216" s="471"/>
      <c r="L216" s="471"/>
      <c r="N216" s="471"/>
    </row>
    <row r="217" spans="5:14" ht="15.75">
      <c r="E217" s="405"/>
      <c r="H217" s="405"/>
      <c r="I217" s="405"/>
      <c r="J217" s="405"/>
      <c r="K217" s="471"/>
      <c r="L217" s="471"/>
      <c r="N217" s="471"/>
    </row>
    <row r="218" spans="5:14" ht="15.75">
      <c r="E218" s="405"/>
      <c r="H218" s="405"/>
      <c r="I218" s="405"/>
      <c r="J218" s="405"/>
      <c r="K218" s="471"/>
      <c r="L218" s="471"/>
      <c r="N218" s="471"/>
    </row>
    <row r="219" spans="5:14" ht="15.75">
      <c r="E219" s="405"/>
      <c r="H219" s="405"/>
      <c r="I219" s="405"/>
      <c r="J219" s="405"/>
      <c r="K219" s="471"/>
      <c r="L219" s="471"/>
      <c r="N219" s="471"/>
    </row>
    <row r="220" spans="5:14" ht="15.75">
      <c r="E220" s="405"/>
      <c r="H220" s="405"/>
      <c r="I220" s="405"/>
      <c r="J220" s="405"/>
      <c r="K220" s="471"/>
      <c r="L220" s="471"/>
      <c r="N220" s="471"/>
    </row>
    <row r="221" spans="5:14" ht="15.75">
      <c r="E221" s="405"/>
      <c r="H221" s="405"/>
      <c r="I221" s="405"/>
      <c r="J221" s="405"/>
      <c r="K221" s="471"/>
      <c r="L221" s="471"/>
      <c r="N221" s="471"/>
    </row>
    <row r="222" spans="5:14" ht="15.75">
      <c r="E222" s="405"/>
      <c r="H222" s="405"/>
      <c r="I222" s="405"/>
      <c r="J222" s="405"/>
      <c r="K222" s="471"/>
      <c r="L222" s="471"/>
      <c r="N222" s="471"/>
    </row>
    <row r="223" spans="5:14" ht="15.75">
      <c r="E223" s="405"/>
      <c r="H223" s="405"/>
      <c r="I223" s="405"/>
      <c r="J223" s="405"/>
      <c r="K223" s="471"/>
      <c r="L223" s="471"/>
      <c r="N223" s="471"/>
    </row>
    <row r="224" spans="5:14" ht="15.75">
      <c r="E224" s="405"/>
      <c r="H224" s="405"/>
      <c r="I224" s="405"/>
      <c r="J224" s="405"/>
      <c r="K224" s="471"/>
      <c r="L224" s="471"/>
      <c r="N224" s="471"/>
    </row>
    <row r="225" spans="5:14" ht="15.75">
      <c r="E225" s="405"/>
      <c r="H225" s="405"/>
      <c r="I225" s="405"/>
      <c r="J225" s="405"/>
      <c r="K225" s="471"/>
      <c r="L225" s="471"/>
      <c r="N225" s="471"/>
    </row>
    <row r="226" spans="5:14" ht="15.75">
      <c r="E226" s="405"/>
      <c r="H226" s="405"/>
      <c r="I226" s="405"/>
      <c r="J226" s="405"/>
      <c r="K226" s="471"/>
      <c r="L226" s="471"/>
      <c r="N226" s="471"/>
    </row>
    <row r="227" spans="5:14" ht="15.75">
      <c r="E227" s="405"/>
      <c r="H227" s="405"/>
      <c r="I227" s="405"/>
      <c r="J227" s="405"/>
      <c r="K227" s="471"/>
      <c r="L227" s="471"/>
      <c r="N227" s="471"/>
    </row>
    <row r="228" spans="5:14" ht="15.75">
      <c r="E228" s="405"/>
      <c r="H228" s="405"/>
      <c r="I228" s="405"/>
      <c r="J228" s="405"/>
      <c r="K228" s="471"/>
      <c r="L228" s="471"/>
      <c r="N228" s="471"/>
    </row>
    <row r="229" spans="5:14" ht="15.75">
      <c r="E229" s="405"/>
      <c r="H229" s="405"/>
      <c r="I229" s="405"/>
      <c r="J229" s="405"/>
      <c r="K229" s="471"/>
      <c r="L229" s="471"/>
      <c r="N229" s="471"/>
    </row>
    <row r="230" spans="5:14" ht="15.75">
      <c r="E230" s="405"/>
      <c r="H230" s="405"/>
      <c r="I230" s="405"/>
      <c r="J230" s="405"/>
      <c r="K230" s="471"/>
      <c r="L230" s="471"/>
      <c r="N230" s="471"/>
    </row>
    <row r="231" spans="5:14" ht="15.75">
      <c r="E231" s="405"/>
      <c r="H231" s="405"/>
      <c r="I231" s="405"/>
      <c r="J231" s="405"/>
      <c r="K231" s="471"/>
      <c r="L231" s="471"/>
      <c r="N231" s="471"/>
    </row>
    <row r="232" spans="5:14" ht="15.75">
      <c r="E232" s="405"/>
      <c r="H232" s="405"/>
      <c r="I232" s="405"/>
      <c r="J232" s="405"/>
      <c r="K232" s="471"/>
      <c r="L232" s="471"/>
      <c r="N232" s="471"/>
    </row>
    <row r="233" spans="5:14" ht="15.75">
      <c r="E233" s="405"/>
      <c r="H233" s="405"/>
      <c r="I233" s="405"/>
      <c r="J233" s="405"/>
      <c r="K233" s="471"/>
      <c r="L233" s="471"/>
      <c r="N233" s="471"/>
    </row>
    <row r="234" spans="5:14" ht="15.75">
      <c r="E234" s="405"/>
      <c r="H234" s="405"/>
      <c r="I234" s="405"/>
      <c r="J234" s="405"/>
      <c r="K234" s="471"/>
      <c r="L234" s="471"/>
      <c r="N234" s="471"/>
    </row>
    <row r="235" spans="5:14" ht="15.75">
      <c r="E235" s="405"/>
      <c r="H235" s="405"/>
      <c r="I235" s="405"/>
      <c r="J235" s="405"/>
      <c r="K235" s="471"/>
      <c r="L235" s="471"/>
      <c r="N235" s="471"/>
    </row>
    <row r="236" spans="5:14" ht="15.75">
      <c r="E236" s="405"/>
      <c r="H236" s="405"/>
      <c r="I236" s="405"/>
      <c r="J236" s="405"/>
      <c r="K236" s="471"/>
      <c r="L236" s="471"/>
      <c r="N236" s="471"/>
    </row>
    <row r="237" spans="5:14" ht="15.75">
      <c r="E237" s="405"/>
      <c r="H237" s="405"/>
      <c r="I237" s="405"/>
      <c r="J237" s="405"/>
      <c r="K237" s="471"/>
      <c r="L237" s="471"/>
      <c r="N237" s="471"/>
    </row>
    <row r="238" spans="5:14" ht="15.75">
      <c r="E238" s="405"/>
      <c r="H238" s="405"/>
      <c r="I238" s="405"/>
      <c r="J238" s="405"/>
      <c r="K238" s="471"/>
      <c r="L238" s="471"/>
      <c r="N238" s="471"/>
    </row>
    <row r="239" spans="5:14" ht="15.75">
      <c r="E239" s="405"/>
      <c r="H239" s="405"/>
      <c r="I239" s="405"/>
      <c r="J239" s="405"/>
      <c r="K239" s="471"/>
      <c r="L239" s="471"/>
      <c r="N239" s="471"/>
    </row>
    <row r="240" spans="5:14" ht="15.75">
      <c r="E240" s="405"/>
      <c r="H240" s="405"/>
      <c r="I240" s="405"/>
      <c r="J240" s="405"/>
      <c r="K240" s="471"/>
      <c r="L240" s="471"/>
      <c r="N240" s="471"/>
    </row>
    <row r="241" spans="5:14" ht="15.75">
      <c r="E241" s="405"/>
      <c r="H241" s="405"/>
      <c r="I241" s="405"/>
      <c r="J241" s="405"/>
      <c r="K241" s="471"/>
      <c r="L241" s="471"/>
      <c r="N241" s="471"/>
    </row>
    <row r="242" spans="5:14" ht="15.75">
      <c r="E242" s="405"/>
      <c r="H242" s="405"/>
      <c r="I242" s="405"/>
      <c r="J242" s="405"/>
      <c r="K242" s="471"/>
      <c r="L242" s="471"/>
      <c r="N242" s="471"/>
    </row>
    <row r="243" spans="5:14" ht="15.75">
      <c r="E243" s="405"/>
      <c r="H243" s="405"/>
      <c r="I243" s="405"/>
      <c r="J243" s="405"/>
      <c r="K243" s="471"/>
      <c r="L243" s="471"/>
      <c r="N243" s="471"/>
    </row>
    <row r="244" spans="5:14" ht="15.75">
      <c r="E244" s="405"/>
      <c r="H244" s="405"/>
      <c r="I244" s="405"/>
      <c r="J244" s="405"/>
      <c r="K244" s="471"/>
      <c r="L244" s="471"/>
      <c r="N244" s="471"/>
    </row>
    <row r="245" spans="5:14" ht="15.75">
      <c r="E245" s="405"/>
      <c r="H245" s="405"/>
      <c r="I245" s="405"/>
      <c r="J245" s="405"/>
      <c r="K245" s="471"/>
      <c r="L245" s="471"/>
      <c r="N245" s="471"/>
    </row>
    <row r="246" spans="5:14" ht="15.75">
      <c r="E246" s="405"/>
      <c r="H246" s="405"/>
      <c r="I246" s="405"/>
      <c r="J246" s="405"/>
      <c r="K246" s="471"/>
      <c r="L246" s="471"/>
      <c r="N246" s="471"/>
    </row>
    <row r="247" spans="5:14" ht="15.75">
      <c r="E247" s="405"/>
      <c r="H247" s="405"/>
      <c r="I247" s="405"/>
      <c r="J247" s="405"/>
      <c r="K247" s="471"/>
      <c r="L247" s="471"/>
      <c r="N247" s="471"/>
    </row>
    <row r="248" spans="5:14" ht="15.75">
      <c r="E248" s="405"/>
      <c r="H248" s="405"/>
      <c r="I248" s="405"/>
      <c r="J248" s="405"/>
      <c r="K248" s="471"/>
      <c r="L248" s="471"/>
      <c r="N248" s="471"/>
    </row>
    <row r="249" spans="5:14" ht="15.75">
      <c r="E249" s="405"/>
      <c r="H249" s="405"/>
      <c r="I249" s="405"/>
      <c r="J249" s="405"/>
      <c r="K249" s="471"/>
      <c r="L249" s="471"/>
      <c r="N249" s="471"/>
    </row>
    <row r="250" spans="5:14" ht="15.75">
      <c r="E250" s="405"/>
      <c r="H250" s="405"/>
      <c r="I250" s="405"/>
      <c r="J250" s="405"/>
      <c r="K250" s="471"/>
      <c r="L250" s="471"/>
      <c r="N250" s="471"/>
    </row>
    <row r="251" spans="5:14" ht="15.75">
      <c r="E251" s="405"/>
      <c r="H251" s="405"/>
      <c r="I251" s="405"/>
      <c r="J251" s="405"/>
      <c r="K251" s="471"/>
      <c r="L251" s="471"/>
      <c r="N251" s="471"/>
    </row>
    <row r="252" spans="5:14" ht="15.75">
      <c r="E252" s="405"/>
      <c r="H252" s="405"/>
      <c r="I252" s="405"/>
      <c r="J252" s="405"/>
      <c r="K252" s="471"/>
      <c r="L252" s="471"/>
      <c r="N252" s="471"/>
    </row>
    <row r="253" spans="5:14" ht="15.75">
      <c r="E253" s="405"/>
      <c r="H253" s="405"/>
      <c r="I253" s="405"/>
      <c r="J253" s="405"/>
      <c r="K253" s="471"/>
      <c r="L253" s="471"/>
      <c r="N253" s="471"/>
    </row>
    <row r="254" spans="5:14" ht="15.75">
      <c r="E254" s="405"/>
      <c r="H254" s="405"/>
      <c r="I254" s="405"/>
      <c r="J254" s="405"/>
      <c r="K254" s="471"/>
      <c r="L254" s="471"/>
      <c r="N254" s="471"/>
    </row>
    <row r="255" spans="5:14" ht="15.75">
      <c r="E255" s="405"/>
      <c r="H255" s="405"/>
      <c r="I255" s="405"/>
      <c r="J255" s="405"/>
      <c r="K255" s="471"/>
      <c r="L255" s="471"/>
      <c r="N255" s="471"/>
    </row>
    <row r="256" spans="5:14" ht="15.75">
      <c r="E256" s="405"/>
      <c r="H256" s="405"/>
      <c r="I256" s="405"/>
      <c r="J256" s="405"/>
      <c r="K256" s="471"/>
      <c r="L256" s="471"/>
      <c r="N256" s="471"/>
    </row>
    <row r="257" spans="5:14" ht="15.75">
      <c r="E257" s="405"/>
      <c r="H257" s="405"/>
      <c r="I257" s="405"/>
      <c r="J257" s="405"/>
      <c r="K257" s="471"/>
      <c r="L257" s="471"/>
      <c r="N257" s="471"/>
    </row>
    <row r="258" spans="5:14" ht="15.75">
      <c r="E258" s="405"/>
      <c r="H258" s="405"/>
      <c r="I258" s="405"/>
      <c r="J258" s="405"/>
      <c r="K258" s="471"/>
      <c r="L258" s="471"/>
      <c r="N258" s="471"/>
    </row>
    <row r="259" spans="5:14" ht="15.75">
      <c r="E259" s="405"/>
      <c r="H259" s="405"/>
      <c r="I259" s="405"/>
      <c r="J259" s="405"/>
      <c r="K259" s="471"/>
      <c r="L259" s="471"/>
      <c r="N259" s="471"/>
    </row>
    <row r="260" spans="5:14" ht="15.75">
      <c r="E260" s="405"/>
      <c r="H260" s="405"/>
      <c r="I260" s="405"/>
      <c r="J260" s="405"/>
      <c r="K260" s="471"/>
      <c r="L260" s="471"/>
      <c r="N260" s="471"/>
    </row>
    <row r="261" spans="5:14" ht="15.75">
      <c r="E261" s="405"/>
      <c r="H261" s="405"/>
      <c r="I261" s="405"/>
      <c r="J261" s="405"/>
      <c r="K261" s="471"/>
      <c r="L261" s="471"/>
      <c r="N261" s="471"/>
    </row>
    <row r="262" spans="5:14" ht="15.75">
      <c r="E262" s="405"/>
      <c r="H262" s="405"/>
      <c r="I262" s="405"/>
      <c r="J262" s="405"/>
      <c r="K262" s="471"/>
      <c r="L262" s="471"/>
      <c r="N262" s="471"/>
    </row>
    <row r="263" spans="5:14" ht="15.75">
      <c r="E263" s="405"/>
      <c r="H263" s="405"/>
      <c r="I263" s="405"/>
      <c r="J263" s="405"/>
      <c r="K263" s="471"/>
      <c r="L263" s="471"/>
      <c r="N263" s="471"/>
    </row>
    <row r="264" spans="5:14" ht="15.75">
      <c r="E264" s="405"/>
      <c r="H264" s="405"/>
      <c r="I264" s="405"/>
      <c r="J264" s="405"/>
      <c r="K264" s="471"/>
      <c r="L264" s="471"/>
      <c r="N264" s="471"/>
    </row>
    <row r="265" spans="5:14" ht="15.75">
      <c r="E265" s="405"/>
      <c r="H265" s="405"/>
      <c r="I265" s="405"/>
      <c r="J265" s="405"/>
      <c r="K265" s="471"/>
      <c r="L265" s="471"/>
      <c r="N265" s="471"/>
    </row>
    <row r="266" spans="5:14" ht="15.75">
      <c r="E266" s="405"/>
      <c r="H266" s="405"/>
      <c r="I266" s="405"/>
      <c r="J266" s="405"/>
      <c r="K266" s="471"/>
      <c r="L266" s="471"/>
      <c r="N266" s="471"/>
    </row>
    <row r="267" spans="5:14" ht="15.75">
      <c r="E267" s="405"/>
      <c r="H267" s="405"/>
      <c r="I267" s="405"/>
      <c r="J267" s="405"/>
      <c r="K267" s="471"/>
      <c r="L267" s="471"/>
      <c r="N267" s="471"/>
    </row>
    <row r="268" spans="5:14" ht="15.75">
      <c r="E268" s="405"/>
      <c r="H268" s="405"/>
      <c r="I268" s="405"/>
      <c r="J268" s="405"/>
      <c r="K268" s="471"/>
      <c r="L268" s="471"/>
      <c r="N268" s="471"/>
    </row>
    <row r="269" spans="5:14" ht="15.75">
      <c r="E269" s="405"/>
      <c r="H269" s="405"/>
      <c r="I269" s="405"/>
      <c r="J269" s="405"/>
      <c r="K269" s="471"/>
      <c r="L269" s="471"/>
      <c r="N269" s="471"/>
    </row>
    <row r="270" spans="5:14" ht="15.75">
      <c r="E270" s="405"/>
      <c r="H270" s="405"/>
      <c r="I270" s="405"/>
      <c r="J270" s="405"/>
      <c r="K270" s="471"/>
      <c r="L270" s="471"/>
      <c r="N270" s="471"/>
    </row>
    <row r="271" spans="5:14" ht="15.75">
      <c r="E271" s="405"/>
      <c r="H271" s="405"/>
      <c r="I271" s="405"/>
      <c r="J271" s="405"/>
      <c r="K271" s="471"/>
      <c r="L271" s="471"/>
      <c r="N271" s="471"/>
    </row>
    <row r="272" spans="5:14" ht="15.75">
      <c r="E272" s="405"/>
      <c r="H272" s="405"/>
      <c r="I272" s="405"/>
      <c r="J272" s="405"/>
      <c r="K272" s="471"/>
      <c r="L272" s="471"/>
      <c r="N272" s="471"/>
    </row>
    <row r="273" spans="5:14" ht="15.75">
      <c r="E273" s="405"/>
      <c r="H273" s="405"/>
      <c r="I273" s="405"/>
      <c r="J273" s="405"/>
      <c r="K273" s="471"/>
      <c r="L273" s="471"/>
      <c r="N273" s="471"/>
    </row>
    <row r="274" spans="5:14" ht="15.75">
      <c r="E274" s="405"/>
      <c r="H274" s="405"/>
      <c r="I274" s="405"/>
      <c r="J274" s="405"/>
      <c r="K274" s="471"/>
      <c r="L274" s="471"/>
      <c r="N274" s="471"/>
    </row>
    <row r="275" spans="5:14" ht="15.75">
      <c r="E275" s="405"/>
      <c r="H275" s="405"/>
      <c r="I275" s="405"/>
      <c r="J275" s="405"/>
      <c r="K275" s="471"/>
      <c r="L275" s="471"/>
      <c r="N275" s="471"/>
    </row>
    <row r="276" spans="5:14" ht="15.75">
      <c r="E276" s="405"/>
      <c r="H276" s="405"/>
      <c r="I276" s="405"/>
      <c r="J276" s="405"/>
      <c r="K276" s="471"/>
      <c r="L276" s="471"/>
      <c r="N276" s="471"/>
    </row>
    <row r="277" spans="5:14" ht="15.75">
      <c r="E277" s="405"/>
      <c r="H277" s="405"/>
      <c r="I277" s="405"/>
      <c r="J277" s="405"/>
      <c r="K277" s="471"/>
      <c r="L277" s="471"/>
      <c r="N277" s="471"/>
    </row>
    <row r="278" spans="5:14" ht="15.75">
      <c r="E278" s="405"/>
      <c r="H278" s="405"/>
      <c r="I278" s="405"/>
      <c r="J278" s="405"/>
      <c r="K278" s="471"/>
      <c r="L278" s="471"/>
      <c r="N278" s="471"/>
    </row>
    <row r="279" spans="5:14" ht="15.75">
      <c r="E279" s="405"/>
      <c r="H279" s="405"/>
      <c r="I279" s="405"/>
      <c r="J279" s="405"/>
      <c r="K279" s="471"/>
      <c r="L279" s="471"/>
      <c r="N279" s="471"/>
    </row>
    <row r="280" spans="5:14" ht="15.75">
      <c r="E280" s="405"/>
      <c r="H280" s="405"/>
      <c r="I280" s="405"/>
      <c r="J280" s="405"/>
      <c r="K280" s="471"/>
      <c r="L280" s="471"/>
      <c r="N280" s="471"/>
    </row>
    <row r="281" spans="5:14" ht="15.75">
      <c r="E281" s="405"/>
      <c r="H281" s="405"/>
      <c r="I281" s="405"/>
      <c r="J281" s="405"/>
      <c r="K281" s="471"/>
      <c r="L281" s="471"/>
      <c r="N281" s="471"/>
    </row>
    <row r="282" spans="5:14" ht="15.75">
      <c r="E282" s="405"/>
      <c r="H282" s="405"/>
      <c r="I282" s="405"/>
      <c r="J282" s="405"/>
      <c r="K282" s="471"/>
      <c r="L282" s="471"/>
      <c r="N282" s="471"/>
    </row>
    <row r="283" spans="5:14" ht="15.75">
      <c r="E283" s="405"/>
      <c r="H283" s="405"/>
      <c r="I283" s="405"/>
      <c r="J283" s="405"/>
      <c r="K283" s="471"/>
      <c r="L283" s="471"/>
      <c r="N283" s="471"/>
    </row>
    <row r="284" spans="5:14" ht="15.75">
      <c r="E284" s="405"/>
      <c r="H284" s="405"/>
      <c r="I284" s="405"/>
      <c r="J284" s="405"/>
      <c r="K284" s="471"/>
      <c r="L284" s="471"/>
      <c r="N284" s="471"/>
    </row>
    <row r="285" spans="5:14" ht="15.75">
      <c r="E285" s="405"/>
      <c r="H285" s="405"/>
      <c r="I285" s="405"/>
      <c r="J285" s="405"/>
      <c r="K285" s="471"/>
      <c r="L285" s="471"/>
      <c r="N285" s="471"/>
    </row>
    <row r="286" spans="5:14" ht="15.75">
      <c r="E286" s="405"/>
      <c r="H286" s="405"/>
      <c r="I286" s="405"/>
      <c r="J286" s="405"/>
      <c r="K286" s="471"/>
      <c r="L286" s="471"/>
      <c r="N286" s="471"/>
    </row>
    <row r="287" spans="5:14" ht="15.75">
      <c r="E287" s="405"/>
      <c r="H287" s="405"/>
      <c r="I287" s="405"/>
      <c r="J287" s="405"/>
      <c r="K287" s="471"/>
      <c r="L287" s="471"/>
      <c r="N287" s="471"/>
    </row>
    <row r="288" spans="5:14" ht="15.75">
      <c r="E288" s="405"/>
      <c r="H288" s="405"/>
      <c r="I288" s="405"/>
      <c r="J288" s="405"/>
      <c r="K288" s="471"/>
      <c r="L288" s="471"/>
      <c r="N288" s="471"/>
    </row>
    <row r="289" spans="5:14" ht="15.75">
      <c r="E289" s="405"/>
      <c r="H289" s="405"/>
      <c r="I289" s="405"/>
      <c r="J289" s="405"/>
      <c r="K289" s="471"/>
      <c r="L289" s="471"/>
      <c r="N289" s="471"/>
    </row>
    <row r="290" spans="5:14" ht="15.75">
      <c r="E290" s="405"/>
      <c r="H290" s="405"/>
      <c r="I290" s="405"/>
      <c r="J290" s="405"/>
      <c r="K290" s="471"/>
      <c r="L290" s="471"/>
      <c r="N290" s="471"/>
    </row>
    <row r="291" spans="5:14" ht="15.75">
      <c r="E291" s="405"/>
      <c r="H291" s="405"/>
      <c r="I291" s="405"/>
      <c r="J291" s="405"/>
      <c r="K291" s="471"/>
      <c r="L291" s="471"/>
      <c r="N291" s="471"/>
    </row>
    <row r="292" spans="5:14" ht="15.75">
      <c r="E292" s="405"/>
      <c r="H292" s="405"/>
      <c r="I292" s="405"/>
      <c r="J292" s="405"/>
      <c r="K292" s="471"/>
      <c r="L292" s="471"/>
      <c r="N292" s="471"/>
    </row>
    <row r="293" spans="5:14" ht="15.75">
      <c r="E293" s="405"/>
      <c r="H293" s="405"/>
      <c r="I293" s="405"/>
      <c r="J293" s="405"/>
      <c r="K293" s="471"/>
      <c r="L293" s="471"/>
      <c r="N293" s="471"/>
    </row>
    <row r="294" spans="5:14" ht="15.75">
      <c r="E294" s="405"/>
      <c r="H294" s="405"/>
      <c r="I294" s="405"/>
      <c r="J294" s="405"/>
      <c r="K294" s="471"/>
      <c r="L294" s="471"/>
      <c r="N294" s="471"/>
    </row>
    <row r="295" spans="5:14" ht="15.75">
      <c r="E295" s="405"/>
      <c r="H295" s="405"/>
      <c r="I295" s="405"/>
      <c r="J295" s="405"/>
      <c r="K295" s="471"/>
      <c r="L295" s="471"/>
      <c r="N295" s="471"/>
    </row>
    <row r="296" spans="5:14" ht="15.75">
      <c r="E296" s="405"/>
      <c r="H296" s="405"/>
      <c r="I296" s="405"/>
      <c r="J296" s="405"/>
      <c r="K296" s="471"/>
      <c r="L296" s="471"/>
      <c r="N296" s="471"/>
    </row>
    <row r="297" spans="5:14" ht="15.75">
      <c r="E297" s="405"/>
      <c r="H297" s="405"/>
      <c r="I297" s="405"/>
      <c r="J297" s="405"/>
      <c r="K297" s="471"/>
      <c r="L297" s="471"/>
      <c r="N297" s="471"/>
    </row>
    <row r="298" spans="5:14" ht="15.75">
      <c r="E298" s="405"/>
      <c r="H298" s="405"/>
      <c r="I298" s="405"/>
      <c r="J298" s="405"/>
      <c r="K298" s="471"/>
      <c r="L298" s="471"/>
      <c r="N298" s="471"/>
    </row>
    <row r="299" spans="5:14" ht="15.75">
      <c r="E299" s="405"/>
      <c r="H299" s="405"/>
      <c r="I299" s="405"/>
      <c r="J299" s="405"/>
      <c r="K299" s="471"/>
      <c r="L299" s="471"/>
      <c r="N299" s="471"/>
    </row>
    <row r="300" spans="5:14" ht="15.75">
      <c r="E300" s="405"/>
      <c r="H300" s="405"/>
      <c r="I300" s="405"/>
      <c r="J300" s="405"/>
      <c r="K300" s="471"/>
      <c r="L300" s="471"/>
      <c r="N300" s="471"/>
    </row>
    <row r="301" spans="5:14" ht="15.75">
      <c r="E301" s="405"/>
      <c r="H301" s="405"/>
      <c r="I301" s="405"/>
      <c r="J301" s="405"/>
      <c r="K301" s="471"/>
      <c r="L301" s="471"/>
      <c r="N301" s="471"/>
    </row>
    <row r="302" spans="5:14" ht="15.75">
      <c r="E302" s="405"/>
      <c r="H302" s="405"/>
      <c r="I302" s="405"/>
      <c r="J302" s="405"/>
      <c r="K302" s="471"/>
      <c r="L302" s="471"/>
      <c r="N302" s="471"/>
    </row>
    <row r="303" spans="5:14" ht="15.75">
      <c r="E303" s="405"/>
      <c r="H303" s="405"/>
      <c r="I303" s="405"/>
      <c r="J303" s="405"/>
      <c r="K303" s="471"/>
      <c r="L303" s="471"/>
      <c r="N303" s="471"/>
    </row>
    <row r="304" spans="5:14" ht="15.75">
      <c r="E304" s="405"/>
      <c r="H304" s="405"/>
      <c r="I304" s="405"/>
      <c r="J304" s="405"/>
      <c r="K304" s="471"/>
      <c r="L304" s="471"/>
      <c r="N304" s="471"/>
    </row>
    <row r="305" spans="5:14" ht="15.75">
      <c r="E305" s="405"/>
      <c r="H305" s="405"/>
      <c r="I305" s="405"/>
      <c r="J305" s="405"/>
      <c r="K305" s="471"/>
      <c r="L305" s="471"/>
      <c r="N305" s="471"/>
    </row>
    <row r="306" spans="5:14" ht="15.75">
      <c r="E306" s="405"/>
      <c r="H306" s="405"/>
      <c r="I306" s="405"/>
      <c r="J306" s="405"/>
      <c r="K306" s="471"/>
      <c r="L306" s="471"/>
      <c r="N306" s="471"/>
    </row>
    <row r="307" spans="5:14" ht="15.75">
      <c r="E307" s="405"/>
      <c r="H307" s="405"/>
      <c r="I307" s="405"/>
      <c r="J307" s="405"/>
      <c r="K307" s="471"/>
      <c r="L307" s="471"/>
      <c r="N307" s="471"/>
    </row>
    <row r="308" spans="5:14" ht="15.75">
      <c r="E308" s="405"/>
      <c r="H308" s="405"/>
      <c r="I308" s="405"/>
      <c r="J308" s="405"/>
      <c r="K308" s="471"/>
      <c r="L308" s="471"/>
      <c r="N308" s="471"/>
    </row>
    <row r="309" spans="5:14" ht="15.75">
      <c r="E309" s="405"/>
      <c r="H309" s="405"/>
      <c r="I309" s="405"/>
      <c r="J309" s="405"/>
      <c r="K309" s="471"/>
      <c r="L309" s="471"/>
      <c r="N309" s="471"/>
    </row>
    <row r="310" spans="5:14" ht="15.75">
      <c r="E310" s="405"/>
      <c r="H310" s="405"/>
      <c r="I310" s="405"/>
      <c r="J310" s="405"/>
      <c r="K310" s="471"/>
      <c r="L310" s="471"/>
      <c r="N310" s="471"/>
    </row>
    <row r="311" spans="5:14" ht="15.75">
      <c r="E311" s="405"/>
      <c r="H311" s="405"/>
      <c r="I311" s="405"/>
      <c r="J311" s="405"/>
      <c r="K311" s="471"/>
      <c r="L311" s="471"/>
      <c r="N311" s="471"/>
    </row>
    <row r="312" spans="5:14" ht="15.75">
      <c r="E312" s="405"/>
      <c r="H312" s="405"/>
      <c r="I312" s="405"/>
      <c r="J312" s="405"/>
      <c r="K312" s="471"/>
      <c r="L312" s="471"/>
      <c r="N312" s="471"/>
    </row>
    <row r="313" spans="5:14" ht="15.75">
      <c r="E313" s="405"/>
      <c r="H313" s="405"/>
      <c r="I313" s="405"/>
      <c r="J313" s="405"/>
      <c r="K313" s="471"/>
      <c r="L313" s="471"/>
      <c r="N313" s="471"/>
    </row>
    <row r="314" spans="5:14" ht="15.75">
      <c r="E314" s="405"/>
      <c r="H314" s="405"/>
      <c r="I314" s="405"/>
      <c r="J314" s="405"/>
      <c r="K314" s="471"/>
      <c r="L314" s="471"/>
      <c r="N314" s="471"/>
    </row>
    <row r="315" spans="5:14" ht="15.75">
      <c r="E315" s="405"/>
      <c r="H315" s="405"/>
      <c r="I315" s="405"/>
      <c r="J315" s="405"/>
      <c r="K315" s="471"/>
      <c r="L315" s="471"/>
      <c r="N315" s="471"/>
    </row>
    <row r="316" spans="5:14" ht="15.75">
      <c r="E316" s="405"/>
      <c r="H316" s="405"/>
      <c r="I316" s="405"/>
      <c r="J316" s="405"/>
      <c r="K316" s="471"/>
      <c r="L316" s="471"/>
      <c r="N316" s="471"/>
    </row>
    <row r="317" spans="5:14" ht="15.75">
      <c r="E317" s="405"/>
      <c r="H317" s="405"/>
      <c r="I317" s="405"/>
      <c r="J317" s="405"/>
      <c r="K317" s="471"/>
      <c r="L317" s="471"/>
      <c r="N317" s="471"/>
    </row>
    <row r="318" spans="5:14" ht="15.75">
      <c r="E318" s="405"/>
      <c r="H318" s="405"/>
      <c r="I318" s="405"/>
      <c r="J318" s="405"/>
      <c r="K318" s="471"/>
      <c r="L318" s="471"/>
      <c r="N318" s="471"/>
    </row>
    <row r="319" spans="5:14" ht="15.75">
      <c r="E319" s="405"/>
      <c r="H319" s="405"/>
      <c r="I319" s="405"/>
      <c r="J319" s="405"/>
      <c r="K319" s="471"/>
      <c r="L319" s="471"/>
      <c r="N319" s="471"/>
    </row>
    <row r="320" spans="5:14" ht="15.75">
      <c r="E320" s="405"/>
      <c r="H320" s="405"/>
      <c r="I320" s="405"/>
      <c r="J320" s="405"/>
      <c r="K320" s="471"/>
      <c r="L320" s="471"/>
      <c r="N320" s="471"/>
    </row>
    <row r="321" spans="5:14" ht="15.75">
      <c r="E321" s="405"/>
      <c r="H321" s="405"/>
      <c r="I321" s="405"/>
      <c r="J321" s="405"/>
      <c r="K321" s="471"/>
      <c r="L321" s="471"/>
      <c r="N321" s="471"/>
    </row>
    <row r="322" spans="5:14" ht="15.75">
      <c r="E322" s="405"/>
      <c r="H322" s="405"/>
      <c r="I322" s="405"/>
      <c r="J322" s="405"/>
      <c r="K322" s="471"/>
      <c r="L322" s="471"/>
      <c r="N322" s="471"/>
    </row>
    <row r="323" spans="5:14" ht="15.75">
      <c r="E323" s="405"/>
      <c r="H323" s="405"/>
      <c r="I323" s="405"/>
      <c r="J323" s="405"/>
      <c r="K323" s="471"/>
      <c r="L323" s="471"/>
      <c r="N323" s="471"/>
    </row>
    <row r="324" spans="5:14" ht="15.75">
      <c r="E324" s="405"/>
      <c r="H324" s="405"/>
      <c r="I324" s="405"/>
      <c r="J324" s="405"/>
      <c r="K324" s="471"/>
      <c r="L324" s="471"/>
      <c r="N324" s="471"/>
    </row>
    <row r="325" spans="5:14" ht="15.75">
      <c r="E325" s="405"/>
      <c r="H325" s="405"/>
      <c r="I325" s="405"/>
      <c r="J325" s="405"/>
      <c r="K325" s="471"/>
      <c r="L325" s="471"/>
      <c r="N325" s="471"/>
    </row>
    <row r="326" spans="5:14" ht="15.75">
      <c r="E326" s="405"/>
      <c r="H326" s="405"/>
      <c r="I326" s="405"/>
      <c r="J326" s="405"/>
      <c r="K326" s="471"/>
      <c r="L326" s="471"/>
      <c r="N326" s="471"/>
    </row>
    <row r="327" spans="5:14" ht="15.75">
      <c r="E327" s="405"/>
      <c r="H327" s="405"/>
      <c r="I327" s="405"/>
      <c r="J327" s="405"/>
      <c r="K327" s="471"/>
      <c r="L327" s="471"/>
      <c r="N327" s="471"/>
    </row>
    <row r="328" spans="5:14" ht="15.75">
      <c r="E328" s="405"/>
      <c r="H328" s="405"/>
      <c r="I328" s="405"/>
      <c r="J328" s="405"/>
      <c r="K328" s="471"/>
      <c r="L328" s="471"/>
      <c r="N328" s="471"/>
    </row>
    <row r="329" spans="5:14" ht="15.75">
      <c r="E329" s="405"/>
      <c r="H329" s="405"/>
      <c r="I329" s="405"/>
      <c r="J329" s="405"/>
      <c r="K329" s="471"/>
      <c r="L329" s="471"/>
      <c r="N329" s="471"/>
    </row>
    <row r="330" spans="5:14" ht="15.75">
      <c r="E330" s="405"/>
      <c r="H330" s="405"/>
      <c r="I330" s="405"/>
      <c r="J330" s="405"/>
      <c r="K330" s="471"/>
      <c r="L330" s="471"/>
      <c r="N330" s="471"/>
    </row>
    <row r="331" spans="5:14" ht="15.75">
      <c r="E331" s="405"/>
      <c r="H331" s="405"/>
      <c r="I331" s="405"/>
      <c r="J331" s="405"/>
      <c r="K331" s="471"/>
      <c r="L331" s="471"/>
      <c r="N331" s="471"/>
    </row>
    <row r="332" spans="5:14" ht="15.75">
      <c r="E332" s="405"/>
      <c r="H332" s="405"/>
      <c r="I332" s="405"/>
      <c r="J332" s="405"/>
      <c r="K332" s="471"/>
      <c r="L332" s="471"/>
      <c r="N332" s="471"/>
    </row>
    <row r="333" spans="5:14" ht="15.75">
      <c r="E333" s="405"/>
      <c r="H333" s="405"/>
      <c r="I333" s="405"/>
      <c r="J333" s="405"/>
      <c r="K333" s="471"/>
      <c r="L333" s="471"/>
      <c r="N333" s="471"/>
    </row>
    <row r="334" spans="5:14" ht="15.75">
      <c r="E334" s="405"/>
      <c r="H334" s="405"/>
      <c r="I334" s="405"/>
      <c r="J334" s="405"/>
      <c r="K334" s="471"/>
      <c r="L334" s="471"/>
      <c r="N334" s="471"/>
    </row>
    <row r="335" spans="5:14" ht="15.75">
      <c r="E335" s="405"/>
      <c r="H335" s="405"/>
      <c r="I335" s="405"/>
      <c r="J335" s="405"/>
      <c r="K335" s="471"/>
      <c r="L335" s="471"/>
      <c r="N335" s="471"/>
    </row>
    <row r="336" spans="5:14" ht="15.75">
      <c r="E336" s="405"/>
      <c r="H336" s="405"/>
      <c r="I336" s="405"/>
      <c r="J336" s="405"/>
      <c r="K336" s="471"/>
      <c r="L336" s="471"/>
      <c r="N336" s="471"/>
    </row>
    <row r="337" spans="5:14" ht="15.75">
      <c r="E337" s="405"/>
      <c r="H337" s="405"/>
      <c r="I337" s="405"/>
      <c r="J337" s="405"/>
      <c r="K337" s="471"/>
      <c r="L337" s="471"/>
      <c r="N337" s="471"/>
    </row>
    <row r="338" spans="5:14" ht="15.75">
      <c r="E338" s="405"/>
      <c r="H338" s="405"/>
      <c r="I338" s="405"/>
      <c r="J338" s="405"/>
      <c r="K338" s="471"/>
      <c r="L338" s="471"/>
      <c r="N338" s="471"/>
    </row>
    <row r="339" spans="5:14" ht="15.75">
      <c r="E339" s="405"/>
      <c r="H339" s="405"/>
      <c r="I339" s="405"/>
      <c r="J339" s="405"/>
      <c r="K339" s="471"/>
      <c r="L339" s="471"/>
      <c r="N339" s="471"/>
    </row>
    <row r="340" spans="5:14" ht="15.75">
      <c r="E340" s="405"/>
      <c r="H340" s="405"/>
      <c r="I340" s="405"/>
      <c r="J340" s="405"/>
      <c r="K340" s="471"/>
      <c r="L340" s="471"/>
      <c r="N340" s="471"/>
    </row>
    <row r="341" spans="5:14" ht="15.75">
      <c r="E341" s="405"/>
      <c r="H341" s="405"/>
      <c r="I341" s="405"/>
      <c r="J341" s="405"/>
      <c r="K341" s="471"/>
      <c r="L341" s="471"/>
      <c r="N341" s="471"/>
    </row>
    <row r="342" spans="5:14" ht="15.75">
      <c r="E342" s="405"/>
      <c r="H342" s="405"/>
      <c r="I342" s="405"/>
      <c r="J342" s="405"/>
      <c r="K342" s="471"/>
      <c r="L342" s="471"/>
      <c r="N342" s="471"/>
    </row>
    <row r="343" spans="5:14" ht="15.75">
      <c r="E343" s="405"/>
      <c r="H343" s="405"/>
      <c r="I343" s="405"/>
      <c r="J343" s="405"/>
      <c r="K343" s="471"/>
      <c r="L343" s="471"/>
      <c r="N343" s="471"/>
    </row>
    <row r="344" spans="5:14" ht="15.75">
      <c r="E344" s="405"/>
      <c r="H344" s="405"/>
      <c r="I344" s="405"/>
      <c r="J344" s="405"/>
      <c r="K344" s="471"/>
      <c r="L344" s="471"/>
      <c r="N344" s="471"/>
    </row>
    <row r="345" spans="5:14" ht="15.75">
      <c r="E345" s="405"/>
      <c r="H345" s="405"/>
      <c r="I345" s="405"/>
      <c r="J345" s="405"/>
      <c r="K345" s="471"/>
      <c r="L345" s="471"/>
      <c r="N345" s="471"/>
    </row>
    <row r="346" spans="5:14" ht="15.75">
      <c r="E346" s="405"/>
      <c r="H346" s="405"/>
      <c r="I346" s="405"/>
      <c r="J346" s="405"/>
      <c r="K346" s="471"/>
      <c r="L346" s="471"/>
      <c r="N346" s="471"/>
    </row>
    <row r="347" spans="5:14" ht="15.75">
      <c r="E347" s="405"/>
      <c r="H347" s="405"/>
      <c r="I347" s="405"/>
      <c r="J347" s="405"/>
      <c r="K347" s="471"/>
      <c r="L347" s="471"/>
      <c r="N347" s="471"/>
    </row>
    <row r="348" spans="5:14" ht="15.75">
      <c r="E348" s="405"/>
      <c r="H348" s="405"/>
      <c r="I348" s="405"/>
      <c r="J348" s="405"/>
      <c r="K348" s="471"/>
      <c r="L348" s="471"/>
      <c r="N348" s="471"/>
    </row>
    <row r="349" spans="5:14" ht="15.75">
      <c r="E349" s="405"/>
      <c r="H349" s="405"/>
      <c r="I349" s="405"/>
      <c r="J349" s="405"/>
      <c r="K349" s="471"/>
      <c r="L349" s="471"/>
      <c r="N349" s="471"/>
    </row>
    <row r="350" spans="5:14" ht="15.75">
      <c r="E350" s="405"/>
      <c r="H350" s="405"/>
      <c r="I350" s="405"/>
      <c r="J350" s="405"/>
      <c r="K350" s="471"/>
      <c r="L350" s="471"/>
      <c r="N350" s="471"/>
    </row>
    <row r="351" spans="5:14" ht="15.75">
      <c r="E351" s="405"/>
      <c r="H351" s="405"/>
      <c r="I351" s="405"/>
      <c r="J351" s="405"/>
      <c r="K351" s="471"/>
      <c r="L351" s="471"/>
      <c r="N351" s="471"/>
    </row>
    <row r="352" spans="5:14" ht="15.75">
      <c r="E352" s="405"/>
      <c r="H352" s="405"/>
      <c r="I352" s="405"/>
      <c r="J352" s="405"/>
      <c r="K352" s="471"/>
      <c r="L352" s="471"/>
      <c r="N352" s="471"/>
    </row>
    <row r="353" spans="5:14" ht="15.75">
      <c r="E353" s="405"/>
      <c r="H353" s="405"/>
      <c r="I353" s="405"/>
      <c r="J353" s="405"/>
      <c r="K353" s="471"/>
      <c r="L353" s="471"/>
      <c r="N353" s="471"/>
    </row>
    <row r="354" spans="5:14" ht="15.75">
      <c r="E354" s="405"/>
      <c r="H354" s="405"/>
      <c r="I354" s="405"/>
      <c r="J354" s="405"/>
      <c r="K354" s="471"/>
      <c r="L354" s="471"/>
      <c r="N354" s="471"/>
    </row>
    <row r="355" spans="5:14" ht="15.75">
      <c r="E355" s="405"/>
      <c r="H355" s="405"/>
      <c r="I355" s="405"/>
      <c r="J355" s="405"/>
      <c r="K355" s="471"/>
      <c r="L355" s="471"/>
      <c r="N355" s="471"/>
    </row>
    <row r="356" spans="5:14" ht="15.75">
      <c r="E356" s="405"/>
      <c r="H356" s="405"/>
      <c r="I356" s="405"/>
      <c r="J356" s="405"/>
      <c r="K356" s="471"/>
      <c r="L356" s="471"/>
      <c r="N356" s="471"/>
    </row>
    <row r="357" spans="5:14" ht="15.75">
      <c r="E357" s="405"/>
      <c r="H357" s="405"/>
      <c r="I357" s="405"/>
      <c r="J357" s="405"/>
      <c r="K357" s="471"/>
      <c r="L357" s="471"/>
      <c r="N357" s="471"/>
    </row>
    <row r="358" spans="5:14" ht="15.75">
      <c r="E358" s="405"/>
      <c r="H358" s="405"/>
      <c r="I358" s="405"/>
      <c r="J358" s="405"/>
      <c r="K358" s="471"/>
      <c r="L358" s="471"/>
      <c r="N358" s="471"/>
    </row>
    <row r="359" spans="5:14" ht="15.75">
      <c r="E359" s="405"/>
      <c r="H359" s="405"/>
      <c r="I359" s="405"/>
      <c r="J359" s="405"/>
      <c r="K359" s="471"/>
      <c r="L359" s="471"/>
      <c r="N359" s="471"/>
    </row>
    <row r="360" spans="5:14" ht="15.75">
      <c r="E360" s="405"/>
      <c r="H360" s="405"/>
      <c r="I360" s="405"/>
      <c r="J360" s="405"/>
      <c r="K360" s="471"/>
      <c r="L360" s="471"/>
      <c r="N360" s="471"/>
    </row>
    <row r="361" spans="5:14" ht="15.75">
      <c r="E361" s="405"/>
      <c r="H361" s="405"/>
      <c r="I361" s="405"/>
      <c r="J361" s="405"/>
      <c r="K361" s="471"/>
      <c r="L361" s="471"/>
      <c r="N361" s="471"/>
    </row>
    <row r="362" spans="5:14" ht="15.75">
      <c r="E362" s="405"/>
      <c r="H362" s="405"/>
      <c r="I362" s="405"/>
      <c r="J362" s="405"/>
      <c r="K362" s="471"/>
      <c r="L362" s="471"/>
      <c r="N362" s="471"/>
    </row>
    <row r="363" spans="5:14" ht="15.75">
      <c r="E363" s="405"/>
      <c r="H363" s="405"/>
      <c r="I363" s="405"/>
      <c r="J363" s="405"/>
      <c r="K363" s="471"/>
      <c r="L363" s="471"/>
      <c r="N363" s="471"/>
    </row>
    <row r="364" spans="5:14" ht="15.75">
      <c r="E364" s="405"/>
      <c r="H364" s="405"/>
      <c r="I364" s="405"/>
      <c r="J364" s="405"/>
      <c r="K364" s="471"/>
      <c r="L364" s="471"/>
      <c r="N364" s="471"/>
    </row>
    <row r="365" spans="5:14" ht="15.75">
      <c r="E365" s="405"/>
      <c r="H365" s="405"/>
      <c r="I365" s="405"/>
      <c r="J365" s="405"/>
      <c r="K365" s="471"/>
      <c r="L365" s="471"/>
      <c r="N365" s="471"/>
    </row>
    <row r="366" spans="5:14" ht="15.75">
      <c r="E366" s="405"/>
      <c r="H366" s="405"/>
      <c r="I366" s="405"/>
      <c r="J366" s="405"/>
      <c r="K366" s="471"/>
      <c r="L366" s="471"/>
      <c r="N366" s="471"/>
    </row>
    <row r="367" spans="5:14" ht="15.75">
      <c r="E367" s="405"/>
      <c r="H367" s="405"/>
      <c r="I367" s="405"/>
      <c r="J367" s="405"/>
      <c r="K367" s="471"/>
      <c r="L367" s="471"/>
      <c r="N367" s="471"/>
    </row>
    <row r="368" spans="5:14" ht="15.75">
      <c r="E368" s="405"/>
      <c r="H368" s="405"/>
      <c r="I368" s="405"/>
      <c r="J368" s="405"/>
      <c r="K368" s="471"/>
      <c r="L368" s="471"/>
      <c r="N368" s="471"/>
    </row>
    <row r="369" spans="5:14" ht="15.75">
      <c r="E369" s="405"/>
      <c r="H369" s="405"/>
      <c r="I369" s="405"/>
      <c r="J369" s="405"/>
      <c r="K369" s="471"/>
      <c r="L369" s="471"/>
      <c r="N369" s="471"/>
    </row>
    <row r="370" spans="5:14" ht="15.75">
      <c r="E370" s="405"/>
      <c r="H370" s="405"/>
      <c r="I370" s="405"/>
      <c r="J370" s="405"/>
      <c r="K370" s="471"/>
      <c r="L370" s="471"/>
      <c r="N370" s="471"/>
    </row>
    <row r="371" spans="5:14" ht="15.75">
      <c r="E371" s="405"/>
      <c r="H371" s="405"/>
      <c r="I371" s="405"/>
      <c r="J371" s="405"/>
      <c r="K371" s="471"/>
      <c r="L371" s="471"/>
      <c r="N371" s="471"/>
    </row>
    <row r="372" spans="5:14" ht="15.75">
      <c r="E372" s="405"/>
      <c r="H372" s="405"/>
      <c r="I372" s="405"/>
      <c r="J372" s="405"/>
      <c r="K372" s="471"/>
      <c r="L372" s="471"/>
      <c r="N372" s="471"/>
    </row>
    <row r="373" spans="5:14" ht="15.75">
      <c r="E373" s="405"/>
      <c r="H373" s="405"/>
      <c r="I373" s="405"/>
      <c r="J373" s="405"/>
      <c r="K373" s="471"/>
      <c r="L373" s="471"/>
      <c r="N373" s="471"/>
    </row>
    <row r="374" spans="5:14" ht="15.75">
      <c r="E374" s="405"/>
      <c r="H374" s="405"/>
      <c r="I374" s="405"/>
      <c r="J374" s="405"/>
      <c r="K374" s="471"/>
      <c r="L374" s="471"/>
      <c r="N374" s="471"/>
    </row>
    <row r="375" spans="5:14" ht="15.75">
      <c r="E375" s="405"/>
      <c r="H375" s="405"/>
      <c r="I375" s="405"/>
      <c r="J375" s="405"/>
      <c r="K375" s="471"/>
      <c r="L375" s="471"/>
      <c r="N375" s="471"/>
    </row>
    <row r="376" spans="5:14" ht="15.75">
      <c r="E376" s="405"/>
      <c r="H376" s="405"/>
      <c r="I376" s="405"/>
      <c r="J376" s="405"/>
      <c r="K376" s="471"/>
      <c r="L376" s="471"/>
      <c r="N376" s="471"/>
    </row>
    <row r="377" spans="5:14" ht="15.75">
      <c r="E377" s="405"/>
      <c r="H377" s="405"/>
      <c r="I377" s="405"/>
      <c r="J377" s="405"/>
      <c r="K377" s="471"/>
      <c r="L377" s="471"/>
      <c r="N377" s="471"/>
    </row>
    <row r="378" spans="5:14" ht="15.75">
      <c r="E378" s="405"/>
      <c r="H378" s="405"/>
      <c r="I378" s="405"/>
      <c r="J378" s="405"/>
      <c r="K378" s="471"/>
      <c r="L378" s="471"/>
      <c r="N378" s="471"/>
    </row>
    <row r="379" spans="5:14" ht="15.75">
      <c r="E379" s="405"/>
      <c r="H379" s="405"/>
      <c r="I379" s="405"/>
      <c r="J379" s="405"/>
      <c r="K379" s="471"/>
      <c r="L379" s="471"/>
      <c r="N379" s="471"/>
    </row>
    <row r="380" spans="5:14" ht="15.75">
      <c r="E380" s="405"/>
      <c r="H380" s="405"/>
      <c r="I380" s="405"/>
      <c r="J380" s="405"/>
      <c r="K380" s="471"/>
      <c r="L380" s="471"/>
      <c r="N380" s="471"/>
    </row>
    <row r="381" spans="5:14" ht="15.75">
      <c r="E381" s="405"/>
      <c r="H381" s="405"/>
      <c r="I381" s="405"/>
      <c r="J381" s="405"/>
      <c r="K381" s="471"/>
      <c r="L381" s="471"/>
      <c r="N381" s="471"/>
    </row>
    <row r="382" spans="5:14" ht="15.75">
      <c r="E382" s="405"/>
      <c r="H382" s="405"/>
      <c r="I382" s="405"/>
      <c r="J382" s="405"/>
      <c r="K382" s="471"/>
      <c r="L382" s="471"/>
      <c r="N382" s="471"/>
    </row>
    <row r="383" spans="5:14" ht="15.75">
      <c r="E383" s="405"/>
      <c r="H383" s="405"/>
      <c r="I383" s="405"/>
      <c r="J383" s="405"/>
      <c r="K383" s="471"/>
      <c r="L383" s="471"/>
      <c r="N383" s="471"/>
    </row>
    <row r="384" spans="5:14" ht="15.75">
      <c r="E384" s="405"/>
      <c r="H384" s="405"/>
      <c r="I384" s="405"/>
      <c r="J384" s="405"/>
      <c r="K384" s="471"/>
      <c r="L384" s="471"/>
      <c r="N384" s="471"/>
    </row>
    <row r="385" spans="5:14" ht="15.75">
      <c r="E385" s="405"/>
      <c r="H385" s="405"/>
      <c r="I385" s="405"/>
      <c r="J385" s="405"/>
      <c r="K385" s="471"/>
      <c r="L385" s="471"/>
      <c r="N385" s="471"/>
    </row>
    <row r="386" spans="5:14" ht="15.75">
      <c r="E386" s="405"/>
      <c r="H386" s="405"/>
      <c r="I386" s="405"/>
      <c r="J386" s="405"/>
      <c r="K386" s="471"/>
      <c r="L386" s="471"/>
      <c r="N386" s="471"/>
    </row>
    <row r="387" spans="5:14" ht="15.75">
      <c r="E387" s="405"/>
      <c r="H387" s="405"/>
      <c r="I387" s="405"/>
      <c r="J387" s="405"/>
      <c r="K387" s="471"/>
      <c r="L387" s="471"/>
      <c r="N387" s="471"/>
    </row>
    <row r="388" spans="5:14" ht="15.75">
      <c r="E388" s="405"/>
      <c r="H388" s="405"/>
      <c r="I388" s="405"/>
      <c r="J388" s="405"/>
      <c r="K388" s="471"/>
      <c r="L388" s="471"/>
      <c r="N388" s="471"/>
    </row>
    <row r="389" spans="5:14" ht="15.75">
      <c r="E389" s="405"/>
      <c r="H389" s="405"/>
      <c r="I389" s="405"/>
      <c r="J389" s="405"/>
      <c r="K389" s="471"/>
      <c r="L389" s="471"/>
      <c r="N389" s="471"/>
    </row>
    <row r="390" spans="5:14" ht="15.75">
      <c r="E390" s="405"/>
      <c r="H390" s="405"/>
      <c r="I390" s="405"/>
      <c r="J390" s="405"/>
      <c r="K390" s="471"/>
      <c r="L390" s="471"/>
      <c r="N390" s="471"/>
    </row>
    <row r="391" spans="5:14" ht="15.75">
      <c r="E391" s="405"/>
      <c r="H391" s="405"/>
      <c r="I391" s="405"/>
      <c r="J391" s="405"/>
      <c r="K391" s="471"/>
      <c r="L391" s="471"/>
      <c r="N391" s="471"/>
    </row>
    <row r="392" spans="5:14" ht="15.75">
      <c r="E392" s="405"/>
      <c r="H392" s="405"/>
      <c r="I392" s="405"/>
      <c r="J392" s="405"/>
      <c r="K392" s="471"/>
      <c r="L392" s="471"/>
      <c r="N392" s="471"/>
    </row>
    <row r="393" spans="5:14" ht="15.75">
      <c r="E393" s="405"/>
      <c r="H393" s="405"/>
      <c r="I393" s="405"/>
      <c r="J393" s="405"/>
      <c r="K393" s="471"/>
      <c r="L393" s="471"/>
      <c r="N393" s="471"/>
    </row>
    <row r="394" spans="5:14" ht="15.75">
      <c r="E394" s="405"/>
      <c r="H394" s="405"/>
      <c r="I394" s="405"/>
      <c r="J394" s="405"/>
      <c r="K394" s="471"/>
      <c r="L394" s="471"/>
      <c r="N394" s="471"/>
    </row>
    <row r="395" spans="5:14" ht="15.75">
      <c r="E395" s="405"/>
      <c r="H395" s="405"/>
      <c r="I395" s="405"/>
      <c r="J395" s="405"/>
      <c r="K395" s="471"/>
      <c r="L395" s="471"/>
      <c r="N395" s="471"/>
    </row>
    <row r="396" spans="5:14" ht="15.75">
      <c r="E396" s="405"/>
      <c r="H396" s="405"/>
      <c r="I396" s="405"/>
      <c r="J396" s="405"/>
      <c r="K396" s="471"/>
      <c r="L396" s="471"/>
      <c r="N396" s="471"/>
    </row>
    <row r="397" spans="5:14" ht="15.75">
      <c r="E397" s="405"/>
      <c r="H397" s="405"/>
      <c r="I397" s="405"/>
      <c r="J397" s="405"/>
      <c r="K397" s="471"/>
      <c r="L397" s="471"/>
      <c r="N397" s="471"/>
    </row>
    <row r="398" spans="5:14" ht="15.75">
      <c r="E398" s="405"/>
      <c r="H398" s="405"/>
      <c r="I398" s="405"/>
      <c r="J398" s="405"/>
      <c r="K398" s="471"/>
      <c r="L398" s="471"/>
      <c r="N398" s="471"/>
    </row>
    <row r="399" spans="5:14" ht="15.75">
      <c r="E399" s="405"/>
      <c r="H399" s="405"/>
      <c r="I399" s="405"/>
      <c r="J399" s="405"/>
      <c r="K399" s="471"/>
      <c r="L399" s="471"/>
      <c r="N399" s="471"/>
    </row>
    <row r="400" spans="5:14" ht="15.75">
      <c r="E400" s="405"/>
      <c r="H400" s="405"/>
      <c r="I400" s="405"/>
      <c r="J400" s="405"/>
      <c r="K400" s="471"/>
      <c r="L400" s="471"/>
      <c r="N400" s="471"/>
    </row>
    <row r="401" spans="5:14" ht="15.75">
      <c r="E401" s="405"/>
      <c r="H401" s="405"/>
      <c r="I401" s="405"/>
      <c r="J401" s="405"/>
      <c r="K401" s="471"/>
      <c r="L401" s="471"/>
      <c r="N401" s="471"/>
    </row>
    <row r="402" spans="5:14" ht="15.75">
      <c r="E402" s="405"/>
      <c r="H402" s="405"/>
      <c r="I402" s="405"/>
      <c r="J402" s="405"/>
      <c r="K402" s="471"/>
      <c r="L402" s="471"/>
      <c r="N402" s="471"/>
    </row>
    <row r="403" spans="5:14" ht="15.75">
      <c r="E403" s="405"/>
      <c r="H403" s="405"/>
      <c r="I403" s="405"/>
      <c r="J403" s="405"/>
      <c r="K403" s="471"/>
      <c r="L403" s="471"/>
      <c r="N403" s="471"/>
    </row>
    <row r="404" spans="5:14" ht="15.75">
      <c r="E404" s="405"/>
      <c r="H404" s="405"/>
      <c r="I404" s="405"/>
      <c r="J404" s="405"/>
      <c r="K404" s="471"/>
      <c r="L404" s="471"/>
      <c r="N404" s="471"/>
    </row>
    <row r="405" spans="5:14" ht="15.75">
      <c r="E405" s="405"/>
      <c r="H405" s="405"/>
      <c r="I405" s="405"/>
      <c r="J405" s="405"/>
      <c r="K405" s="471"/>
      <c r="L405" s="471"/>
      <c r="N405" s="471"/>
    </row>
    <row r="406" spans="5:14" ht="15.75">
      <c r="E406" s="405"/>
      <c r="H406" s="405"/>
      <c r="I406" s="405"/>
      <c r="J406" s="405"/>
      <c r="K406" s="471"/>
      <c r="L406" s="471"/>
      <c r="N406" s="471"/>
    </row>
    <row r="407" spans="5:14" ht="15.75">
      <c r="E407" s="405"/>
      <c r="H407" s="405"/>
      <c r="I407" s="405"/>
      <c r="J407" s="405"/>
      <c r="K407" s="471"/>
      <c r="L407" s="471"/>
      <c r="N407" s="471"/>
    </row>
    <row r="408" spans="5:14" ht="15.75">
      <c r="E408" s="405"/>
      <c r="H408" s="405"/>
      <c r="I408" s="405"/>
      <c r="J408" s="405"/>
      <c r="K408" s="471"/>
      <c r="L408" s="471"/>
      <c r="N408" s="471"/>
    </row>
    <row r="409" spans="5:14" ht="15.75">
      <c r="E409" s="405"/>
      <c r="H409" s="405"/>
      <c r="I409" s="405"/>
      <c r="J409" s="405"/>
      <c r="K409" s="471"/>
      <c r="L409" s="471"/>
      <c r="N409" s="471"/>
    </row>
    <row r="410" spans="5:14" ht="15.75">
      <c r="E410" s="405"/>
      <c r="H410" s="405"/>
      <c r="I410" s="405"/>
      <c r="J410" s="405"/>
      <c r="K410" s="471"/>
      <c r="L410" s="471"/>
      <c r="N410" s="471"/>
    </row>
    <row r="411" spans="5:14" ht="15.75">
      <c r="E411" s="405"/>
      <c r="H411" s="405"/>
      <c r="I411" s="405"/>
      <c r="J411" s="405"/>
      <c r="K411" s="471"/>
      <c r="L411" s="471"/>
      <c r="N411" s="471"/>
    </row>
    <row r="412" spans="5:14" ht="15.75">
      <c r="E412" s="405"/>
      <c r="H412" s="405"/>
      <c r="I412" s="405"/>
      <c r="J412" s="405"/>
      <c r="K412" s="471"/>
      <c r="L412" s="471"/>
      <c r="N412" s="471"/>
    </row>
    <row r="413" spans="5:14" ht="15.75">
      <c r="E413" s="405"/>
      <c r="H413" s="405"/>
      <c r="I413" s="405"/>
      <c r="J413" s="405"/>
      <c r="K413" s="471"/>
      <c r="L413" s="471"/>
      <c r="N413" s="471"/>
    </row>
    <row r="414" spans="5:14" ht="15.75">
      <c r="E414" s="405"/>
      <c r="H414" s="405"/>
      <c r="I414" s="405"/>
      <c r="J414" s="405"/>
      <c r="K414" s="471"/>
      <c r="L414" s="471"/>
      <c r="N414" s="471"/>
    </row>
    <row r="415" spans="5:14" ht="15.75">
      <c r="E415" s="405"/>
      <c r="H415" s="405"/>
      <c r="I415" s="405"/>
      <c r="J415" s="405"/>
      <c r="K415" s="471"/>
      <c r="L415" s="471"/>
      <c r="N415" s="471"/>
    </row>
    <row r="416" spans="5:14" ht="15.75">
      <c r="E416" s="405"/>
      <c r="H416" s="405"/>
      <c r="I416" s="405"/>
      <c r="J416" s="405"/>
      <c r="K416" s="471"/>
      <c r="L416" s="471"/>
      <c r="N416" s="471"/>
    </row>
    <row r="417" spans="5:14" ht="15.75">
      <c r="E417" s="405"/>
      <c r="H417" s="405"/>
      <c r="I417" s="405"/>
      <c r="J417" s="405"/>
      <c r="K417" s="471"/>
      <c r="L417" s="471"/>
      <c r="N417" s="471"/>
    </row>
    <row r="418" spans="5:14" ht="15.75">
      <c r="E418" s="405"/>
      <c r="H418" s="405"/>
      <c r="I418" s="405"/>
      <c r="J418" s="405"/>
      <c r="K418" s="471"/>
      <c r="L418" s="471"/>
      <c r="N418" s="471"/>
    </row>
    <row r="419" spans="5:14" ht="15.75">
      <c r="E419" s="405"/>
      <c r="H419" s="405"/>
      <c r="I419" s="405"/>
      <c r="J419" s="405"/>
      <c r="K419" s="471"/>
      <c r="L419" s="471"/>
      <c r="N419" s="471"/>
    </row>
    <row r="420" spans="5:14" ht="15.75">
      <c r="E420" s="405"/>
      <c r="H420" s="405"/>
      <c r="I420" s="405"/>
      <c r="J420" s="405"/>
      <c r="K420" s="471"/>
      <c r="L420" s="471"/>
      <c r="N420" s="471"/>
    </row>
    <row r="421" spans="5:14" ht="15.75">
      <c r="E421" s="405"/>
      <c r="H421" s="405"/>
      <c r="I421" s="405"/>
      <c r="J421" s="405"/>
      <c r="K421" s="471"/>
      <c r="L421" s="471"/>
      <c r="N421" s="471"/>
    </row>
    <row r="422" spans="5:14" ht="15.75">
      <c r="E422" s="405"/>
      <c r="H422" s="405"/>
      <c r="I422" s="405"/>
      <c r="J422" s="405"/>
      <c r="K422" s="471"/>
      <c r="L422" s="471"/>
      <c r="N422" s="471"/>
    </row>
    <row r="423" spans="5:14" ht="15.75">
      <c r="E423" s="405"/>
      <c r="H423" s="405"/>
      <c r="I423" s="405"/>
      <c r="J423" s="405"/>
      <c r="K423" s="471"/>
      <c r="L423" s="471"/>
      <c r="N423" s="471"/>
    </row>
    <row r="424" spans="5:14" ht="15.75">
      <c r="E424" s="405"/>
      <c r="H424" s="405"/>
      <c r="I424" s="405"/>
      <c r="J424" s="405"/>
      <c r="K424" s="471"/>
      <c r="L424" s="471"/>
      <c r="N424" s="471"/>
    </row>
    <row r="425" spans="5:14" ht="15.75">
      <c r="E425" s="405"/>
      <c r="H425" s="405"/>
      <c r="I425" s="405"/>
      <c r="J425" s="405"/>
      <c r="K425" s="471"/>
      <c r="L425" s="471"/>
      <c r="N425" s="471"/>
    </row>
    <row r="426" spans="5:14" ht="15.75">
      <c r="E426" s="405"/>
      <c r="H426" s="405"/>
      <c r="I426" s="405"/>
      <c r="J426" s="405"/>
      <c r="K426" s="471"/>
      <c r="L426" s="471"/>
      <c r="N426" s="471"/>
    </row>
    <row r="427" spans="5:14" ht="15.75">
      <c r="E427" s="405"/>
      <c r="H427" s="405"/>
      <c r="I427" s="405"/>
      <c r="J427" s="405"/>
      <c r="K427" s="471"/>
      <c r="L427" s="471"/>
      <c r="N427" s="471"/>
    </row>
    <row r="428" spans="5:14" ht="15.75">
      <c r="E428" s="405"/>
      <c r="H428" s="405"/>
      <c r="I428" s="405"/>
      <c r="J428" s="405"/>
      <c r="K428" s="471"/>
      <c r="L428" s="471"/>
      <c r="N428" s="471"/>
    </row>
    <row r="429" spans="5:14" ht="15.75">
      <c r="E429" s="405"/>
      <c r="H429" s="405"/>
      <c r="I429" s="405"/>
      <c r="J429" s="405"/>
      <c r="K429" s="471"/>
      <c r="L429" s="471"/>
      <c r="N429" s="471"/>
    </row>
    <row r="430" spans="5:14" ht="15.75">
      <c r="E430" s="405"/>
      <c r="H430" s="405"/>
      <c r="I430" s="405"/>
      <c r="J430" s="405"/>
      <c r="K430" s="471"/>
      <c r="L430" s="471"/>
      <c r="N430" s="471"/>
    </row>
    <row r="431" spans="5:14" ht="15.75">
      <c r="E431" s="405"/>
      <c r="H431" s="405"/>
      <c r="I431" s="405"/>
      <c r="J431" s="405"/>
      <c r="K431" s="471"/>
      <c r="L431" s="471"/>
      <c r="N431" s="471"/>
    </row>
    <row r="432" spans="5:14" ht="15.75">
      <c r="E432" s="405"/>
      <c r="H432" s="405"/>
      <c r="I432" s="405"/>
      <c r="J432" s="405"/>
      <c r="K432" s="471"/>
      <c r="L432" s="471"/>
      <c r="N432" s="471"/>
    </row>
    <row r="433" spans="5:14" ht="15.75">
      <c r="E433" s="405"/>
      <c r="H433" s="405"/>
      <c r="I433" s="405"/>
      <c r="J433" s="405"/>
      <c r="K433" s="471"/>
      <c r="L433" s="471"/>
      <c r="N433" s="471"/>
    </row>
    <row r="434" spans="5:14" ht="15.75">
      <c r="E434" s="405"/>
      <c r="H434" s="405"/>
      <c r="I434" s="405"/>
      <c r="J434" s="405"/>
      <c r="K434" s="471"/>
      <c r="L434" s="471"/>
      <c r="N434" s="471"/>
    </row>
    <row r="435" spans="5:14" ht="15.75">
      <c r="E435" s="405"/>
      <c r="H435" s="405"/>
      <c r="I435" s="405"/>
      <c r="J435" s="405"/>
      <c r="K435" s="471"/>
      <c r="L435" s="471"/>
      <c r="N435" s="471"/>
    </row>
    <row r="436" spans="5:14" ht="15.75">
      <c r="E436" s="405"/>
      <c r="H436" s="405"/>
      <c r="I436" s="405"/>
      <c r="J436" s="405"/>
      <c r="K436" s="471"/>
      <c r="L436" s="471"/>
      <c r="N436" s="471"/>
    </row>
    <row r="437" spans="5:14" ht="15.75">
      <c r="E437" s="405"/>
      <c r="H437" s="405"/>
      <c r="I437" s="405"/>
      <c r="J437" s="405"/>
      <c r="K437" s="471"/>
      <c r="L437" s="471"/>
      <c r="N437" s="471"/>
    </row>
    <row r="438" spans="5:14" ht="15.75">
      <c r="E438" s="405"/>
      <c r="H438" s="405"/>
      <c r="I438" s="405"/>
      <c r="J438" s="405"/>
      <c r="K438" s="471"/>
      <c r="L438" s="471"/>
      <c r="N438" s="471"/>
    </row>
    <row r="439" spans="5:14" ht="15.75">
      <c r="E439" s="405"/>
      <c r="H439" s="405"/>
      <c r="I439" s="405"/>
      <c r="J439" s="405"/>
      <c r="K439" s="471"/>
      <c r="L439" s="471"/>
      <c r="N439" s="471"/>
    </row>
    <row r="440" spans="5:14" ht="15.75">
      <c r="E440" s="405"/>
      <c r="H440" s="405"/>
      <c r="I440" s="405"/>
      <c r="J440" s="405"/>
      <c r="K440" s="471"/>
      <c r="L440" s="471"/>
      <c r="N440" s="471"/>
    </row>
    <row r="441" spans="5:14" ht="15.75">
      <c r="E441" s="405"/>
      <c r="H441" s="405"/>
      <c r="I441" s="405"/>
      <c r="J441" s="405"/>
      <c r="K441" s="471"/>
      <c r="L441" s="471"/>
      <c r="N441" s="471"/>
    </row>
    <row r="442" spans="5:14" ht="15.75">
      <c r="E442" s="405"/>
      <c r="H442" s="405"/>
      <c r="I442" s="405"/>
      <c r="J442" s="405"/>
      <c r="K442" s="471"/>
      <c r="L442" s="471"/>
      <c r="N442" s="471"/>
    </row>
    <row r="443" spans="5:14" ht="15.75">
      <c r="E443" s="405"/>
      <c r="H443" s="405"/>
      <c r="I443" s="405"/>
      <c r="J443" s="405"/>
      <c r="K443" s="471"/>
      <c r="L443" s="471"/>
      <c r="N443" s="471"/>
    </row>
    <row r="444" spans="5:14" ht="15.75">
      <c r="E444" s="405"/>
      <c r="H444" s="405"/>
      <c r="I444" s="405"/>
      <c r="J444" s="405"/>
      <c r="K444" s="471"/>
      <c r="L444" s="471"/>
      <c r="N444" s="471"/>
    </row>
    <row r="445" spans="5:14" ht="15.75">
      <c r="E445" s="405"/>
      <c r="H445" s="405"/>
      <c r="I445" s="405"/>
      <c r="J445" s="405"/>
      <c r="K445" s="471"/>
      <c r="L445" s="471"/>
      <c r="N445" s="471"/>
    </row>
    <row r="446" spans="5:14" ht="15.75">
      <c r="E446" s="405"/>
      <c r="H446" s="405"/>
      <c r="I446" s="405"/>
      <c r="J446" s="405"/>
      <c r="K446" s="471"/>
      <c r="L446" s="471"/>
      <c r="N446" s="471"/>
    </row>
    <row r="447" spans="5:14" ht="15.75">
      <c r="E447" s="405"/>
      <c r="H447" s="405"/>
      <c r="I447" s="405"/>
      <c r="J447" s="405"/>
      <c r="K447" s="471"/>
      <c r="L447" s="471"/>
      <c r="N447" s="471"/>
    </row>
    <row r="448" spans="5:14" ht="15.75">
      <c r="E448" s="405"/>
      <c r="H448" s="405"/>
      <c r="I448" s="405"/>
      <c r="J448" s="405"/>
      <c r="K448" s="471"/>
      <c r="L448" s="471"/>
      <c r="N448" s="471"/>
    </row>
    <row r="449" spans="5:14" ht="15.75">
      <c r="E449" s="405"/>
      <c r="H449" s="405"/>
      <c r="I449" s="405"/>
      <c r="J449" s="405"/>
      <c r="K449" s="471"/>
      <c r="L449" s="471"/>
      <c r="N449" s="471"/>
    </row>
    <row r="450" spans="5:14" ht="15.75">
      <c r="E450" s="405"/>
      <c r="H450" s="405"/>
      <c r="I450" s="405"/>
      <c r="J450" s="405"/>
      <c r="K450" s="471"/>
      <c r="L450" s="471"/>
      <c r="N450" s="471"/>
    </row>
    <row r="451" spans="5:14" ht="15.75">
      <c r="E451" s="405"/>
      <c r="H451" s="405"/>
      <c r="I451" s="405"/>
      <c r="J451" s="405"/>
      <c r="K451" s="471"/>
      <c r="L451" s="471"/>
      <c r="N451" s="471"/>
    </row>
    <row r="452" spans="5:14" ht="15.75">
      <c r="E452" s="405"/>
      <c r="H452" s="405"/>
      <c r="I452" s="405"/>
      <c r="J452" s="405"/>
      <c r="K452" s="471"/>
      <c r="L452" s="471"/>
      <c r="N452" s="471"/>
    </row>
    <row r="453" spans="5:14" ht="15.75">
      <c r="E453" s="405"/>
      <c r="H453" s="405"/>
      <c r="I453" s="405"/>
      <c r="J453" s="405"/>
      <c r="K453" s="471"/>
      <c r="L453" s="471"/>
      <c r="N453" s="471"/>
    </row>
    <row r="454" spans="5:14" ht="15.75">
      <c r="E454" s="405"/>
      <c r="H454" s="405"/>
      <c r="I454" s="405"/>
      <c r="J454" s="405"/>
      <c r="K454" s="471"/>
      <c r="L454" s="471"/>
      <c r="N454" s="471"/>
    </row>
    <row r="455" spans="5:14" ht="15.75">
      <c r="E455" s="405"/>
      <c r="H455" s="405"/>
      <c r="I455" s="405"/>
      <c r="J455" s="405"/>
      <c r="K455" s="471"/>
      <c r="L455" s="471"/>
      <c r="N455" s="471"/>
    </row>
    <row r="456" spans="5:14" ht="15.75">
      <c r="E456" s="405"/>
      <c r="H456" s="405"/>
      <c r="I456" s="405"/>
      <c r="J456" s="405"/>
      <c r="K456" s="471"/>
      <c r="L456" s="471"/>
      <c r="N456" s="471"/>
    </row>
    <row r="457" spans="5:14" ht="15.75">
      <c r="E457" s="405"/>
      <c r="H457" s="405"/>
      <c r="I457" s="405"/>
      <c r="J457" s="405"/>
      <c r="K457" s="471"/>
      <c r="L457" s="471"/>
      <c r="N457" s="471"/>
    </row>
    <row r="458" spans="5:14" ht="15.75">
      <c r="E458" s="405"/>
      <c r="H458" s="405"/>
      <c r="I458" s="405"/>
      <c r="J458" s="405"/>
      <c r="K458" s="471"/>
      <c r="L458" s="471"/>
      <c r="N458" s="471"/>
    </row>
    <row r="459" spans="5:14" ht="15.75">
      <c r="E459" s="405"/>
      <c r="H459" s="405"/>
      <c r="I459" s="405"/>
      <c r="J459" s="405"/>
      <c r="K459" s="471"/>
      <c r="L459" s="471"/>
      <c r="N459" s="471"/>
    </row>
    <row r="460" spans="5:14" ht="15.75">
      <c r="E460" s="405"/>
      <c r="H460" s="405"/>
      <c r="I460" s="405"/>
      <c r="J460" s="405"/>
      <c r="K460" s="471"/>
      <c r="L460" s="471"/>
      <c r="N460" s="471"/>
    </row>
    <row r="461" spans="5:14" ht="15.75">
      <c r="E461" s="405"/>
      <c r="H461" s="405"/>
      <c r="I461" s="405"/>
      <c r="J461" s="405"/>
      <c r="K461" s="471"/>
      <c r="L461" s="471"/>
      <c r="N461" s="471"/>
    </row>
    <row r="462" spans="5:14" ht="15.75">
      <c r="E462" s="405"/>
      <c r="H462" s="405"/>
      <c r="I462" s="405"/>
      <c r="J462" s="405"/>
      <c r="K462" s="471"/>
      <c r="L462" s="471"/>
      <c r="N462" s="471"/>
    </row>
    <row r="463" spans="5:14" ht="15.75">
      <c r="E463" s="405"/>
      <c r="H463" s="405"/>
      <c r="I463" s="405"/>
      <c r="J463" s="405"/>
      <c r="K463" s="471"/>
      <c r="L463" s="471"/>
      <c r="N463" s="471"/>
    </row>
    <row r="464" spans="5:14" ht="15.75">
      <c r="E464" s="405"/>
      <c r="H464" s="405"/>
      <c r="I464" s="405"/>
      <c r="J464" s="405"/>
      <c r="K464" s="471"/>
      <c r="L464" s="471"/>
      <c r="N464" s="471"/>
    </row>
    <row r="465" spans="5:14" ht="15.75">
      <c r="E465" s="405"/>
      <c r="H465" s="405"/>
      <c r="I465" s="405"/>
      <c r="J465" s="405"/>
      <c r="K465" s="471"/>
      <c r="L465" s="471"/>
      <c r="N465" s="471"/>
    </row>
    <row r="466" spans="5:14" ht="15.75">
      <c r="E466" s="405"/>
      <c r="H466" s="405"/>
      <c r="I466" s="405"/>
      <c r="J466" s="405"/>
      <c r="K466" s="471"/>
      <c r="L466" s="471"/>
      <c r="N466" s="471"/>
    </row>
    <row r="467" spans="5:14" ht="15.75">
      <c r="E467" s="405"/>
      <c r="H467" s="405"/>
      <c r="I467" s="405"/>
      <c r="J467" s="405"/>
      <c r="K467" s="471"/>
      <c r="L467" s="471"/>
      <c r="N467" s="471"/>
    </row>
    <row r="468" spans="5:14" ht="15.75">
      <c r="E468" s="405"/>
      <c r="H468" s="405"/>
      <c r="I468" s="405"/>
      <c r="J468" s="405"/>
      <c r="K468" s="471"/>
      <c r="L468" s="471"/>
      <c r="N468" s="471"/>
    </row>
    <row r="469" spans="5:14" ht="15.75">
      <c r="E469" s="405"/>
      <c r="H469" s="405"/>
      <c r="I469" s="405"/>
      <c r="J469" s="405"/>
      <c r="K469" s="471"/>
      <c r="L469" s="471"/>
      <c r="N469" s="471"/>
    </row>
    <row r="470" spans="5:14" ht="15.75">
      <c r="E470" s="405"/>
      <c r="H470" s="405"/>
      <c r="I470" s="405"/>
      <c r="J470" s="405"/>
      <c r="K470" s="471"/>
      <c r="L470" s="471"/>
      <c r="N470" s="471"/>
    </row>
    <row r="471" spans="5:14" ht="15.75">
      <c r="E471" s="405"/>
      <c r="H471" s="405"/>
      <c r="I471" s="405"/>
      <c r="J471" s="405"/>
      <c r="K471" s="471"/>
      <c r="L471" s="471"/>
      <c r="N471" s="471"/>
    </row>
    <row r="472" spans="5:14" ht="15.75">
      <c r="E472" s="405"/>
      <c r="H472" s="405"/>
      <c r="I472" s="405"/>
      <c r="J472" s="405"/>
      <c r="K472" s="471"/>
      <c r="L472" s="471"/>
      <c r="N472" s="471"/>
    </row>
    <row r="473" spans="5:14" ht="15.75">
      <c r="E473" s="405"/>
      <c r="H473" s="405"/>
      <c r="I473" s="405"/>
      <c r="J473" s="405"/>
      <c r="K473" s="471"/>
      <c r="L473" s="471"/>
      <c r="N473" s="471"/>
    </row>
    <row r="474" spans="5:14" ht="15.75">
      <c r="E474" s="405"/>
      <c r="H474" s="405"/>
      <c r="I474" s="405"/>
      <c r="J474" s="405"/>
      <c r="K474" s="471"/>
      <c r="L474" s="471"/>
      <c r="N474" s="471"/>
    </row>
    <row r="475" spans="5:14" ht="15.75">
      <c r="E475" s="405"/>
      <c r="H475" s="405"/>
      <c r="I475" s="405"/>
      <c r="J475" s="405"/>
      <c r="K475" s="471"/>
      <c r="L475" s="471"/>
      <c r="N475" s="471"/>
    </row>
    <row r="476" spans="5:14" ht="15.75">
      <c r="E476" s="405"/>
      <c r="H476" s="405"/>
      <c r="I476" s="405"/>
      <c r="J476" s="405"/>
      <c r="K476" s="471"/>
      <c r="L476" s="471"/>
      <c r="N476" s="471"/>
    </row>
    <row r="477" spans="5:14" ht="15.75">
      <c r="E477" s="405"/>
      <c r="H477" s="405"/>
      <c r="I477" s="405"/>
      <c r="J477" s="405"/>
      <c r="K477" s="471"/>
      <c r="L477" s="471"/>
      <c r="N477" s="471"/>
    </row>
    <row r="478" spans="5:14" ht="15.75">
      <c r="E478" s="405"/>
      <c r="H478" s="405"/>
      <c r="I478" s="405"/>
      <c r="J478" s="405"/>
      <c r="K478" s="471"/>
      <c r="L478" s="471"/>
      <c r="N478" s="471"/>
    </row>
    <row r="479" spans="5:14" ht="15.75">
      <c r="E479" s="405"/>
      <c r="H479" s="405"/>
      <c r="I479" s="405"/>
      <c r="J479" s="405"/>
      <c r="K479" s="471"/>
      <c r="L479" s="471"/>
      <c r="N479" s="471"/>
    </row>
    <row r="480" spans="5:14" ht="15.75">
      <c r="E480" s="405"/>
      <c r="H480" s="405"/>
      <c r="I480" s="405"/>
      <c r="J480" s="405"/>
      <c r="K480" s="471"/>
      <c r="L480" s="471"/>
      <c r="N480" s="471"/>
    </row>
    <row r="481" spans="5:14" ht="15.75">
      <c r="E481" s="405"/>
      <c r="H481" s="405"/>
      <c r="I481" s="405"/>
      <c r="J481" s="405"/>
      <c r="K481" s="471"/>
      <c r="L481" s="471"/>
      <c r="N481" s="471"/>
    </row>
    <row r="482" spans="5:14" ht="15.75">
      <c r="E482" s="405"/>
      <c r="H482" s="405"/>
      <c r="I482" s="405"/>
      <c r="J482" s="405"/>
      <c r="K482" s="471"/>
      <c r="L482" s="471"/>
      <c r="N482" s="471"/>
    </row>
    <row r="483" spans="5:14" ht="15.75">
      <c r="E483" s="405"/>
      <c r="H483" s="405"/>
      <c r="I483" s="405"/>
      <c r="J483" s="405"/>
      <c r="K483" s="471"/>
      <c r="L483" s="471"/>
      <c r="N483" s="471"/>
    </row>
    <row r="484" spans="5:14" ht="15.75">
      <c r="E484" s="405"/>
      <c r="H484" s="405"/>
      <c r="I484" s="405"/>
      <c r="J484" s="405"/>
      <c r="K484" s="471"/>
      <c r="L484" s="471"/>
      <c r="N484" s="471"/>
    </row>
    <row r="485" spans="5:14" ht="15.75">
      <c r="E485" s="405"/>
      <c r="H485" s="405"/>
      <c r="I485" s="405"/>
      <c r="J485" s="405"/>
      <c r="K485" s="471"/>
      <c r="L485" s="471"/>
      <c r="N485" s="471"/>
    </row>
    <row r="486" spans="5:14" ht="15.75">
      <c r="E486" s="405"/>
      <c r="H486" s="405"/>
      <c r="I486" s="405"/>
      <c r="J486" s="405"/>
      <c r="K486" s="471"/>
      <c r="L486" s="471"/>
      <c r="N486" s="471"/>
    </row>
    <row r="487" spans="5:14" ht="15.75">
      <c r="E487" s="405"/>
      <c r="H487" s="405"/>
      <c r="I487" s="405"/>
      <c r="J487" s="405"/>
      <c r="K487" s="471"/>
      <c r="L487" s="471"/>
      <c r="N487" s="471"/>
    </row>
    <row r="488" spans="5:14" ht="15.75">
      <c r="E488" s="405"/>
      <c r="H488" s="405"/>
      <c r="I488" s="405"/>
      <c r="J488" s="405"/>
      <c r="K488" s="471"/>
      <c r="L488" s="471"/>
      <c r="N488" s="471"/>
    </row>
    <row r="489" spans="5:14" ht="15.75">
      <c r="E489" s="405"/>
      <c r="H489" s="405"/>
      <c r="I489" s="405"/>
      <c r="J489" s="405"/>
      <c r="K489" s="471"/>
      <c r="L489" s="471"/>
      <c r="N489" s="471"/>
    </row>
    <row r="490" spans="5:14" ht="15.75">
      <c r="E490" s="405"/>
      <c r="H490" s="405"/>
      <c r="I490" s="405"/>
      <c r="J490" s="405"/>
      <c r="K490" s="471"/>
      <c r="L490" s="471"/>
      <c r="N490" s="471"/>
    </row>
    <row r="491" spans="5:14" ht="15.75">
      <c r="E491" s="405"/>
      <c r="H491" s="405"/>
      <c r="I491" s="405"/>
      <c r="J491" s="405"/>
      <c r="K491" s="471"/>
      <c r="L491" s="471"/>
      <c r="N491" s="471"/>
    </row>
    <row r="492" spans="5:14" ht="15.75">
      <c r="E492" s="405"/>
      <c r="H492" s="405"/>
      <c r="I492" s="405"/>
      <c r="J492" s="405"/>
      <c r="K492" s="471"/>
      <c r="L492" s="471"/>
      <c r="N492" s="471"/>
    </row>
    <row r="493" spans="5:14" ht="15.75">
      <c r="E493" s="405"/>
      <c r="H493" s="405"/>
      <c r="I493" s="405"/>
      <c r="J493" s="405"/>
      <c r="K493" s="471"/>
      <c r="L493" s="471"/>
      <c r="N493" s="471"/>
    </row>
    <row r="494" spans="5:14" ht="15.75">
      <c r="E494" s="405"/>
      <c r="H494" s="405"/>
      <c r="I494" s="405"/>
      <c r="J494" s="405"/>
      <c r="K494" s="471"/>
      <c r="L494" s="471"/>
      <c r="N494" s="471"/>
    </row>
    <row r="495" spans="5:14" ht="15.75">
      <c r="E495" s="405"/>
      <c r="H495" s="405"/>
      <c r="I495" s="405"/>
      <c r="J495" s="405"/>
      <c r="K495" s="471"/>
      <c r="L495" s="471"/>
      <c r="N495" s="471"/>
    </row>
    <row r="496" spans="5:14" ht="15.75">
      <c r="E496" s="405"/>
      <c r="H496" s="405"/>
      <c r="I496" s="405"/>
      <c r="J496" s="405"/>
      <c r="K496" s="471"/>
      <c r="L496" s="471"/>
      <c r="N496" s="471"/>
    </row>
    <row r="497" spans="5:14" ht="15.75">
      <c r="E497" s="405"/>
      <c r="H497" s="405"/>
      <c r="I497" s="405"/>
      <c r="J497" s="405"/>
      <c r="K497" s="471"/>
      <c r="L497" s="471"/>
      <c r="N497" s="471"/>
    </row>
    <row r="498" spans="5:14" ht="15.75">
      <c r="E498" s="405"/>
      <c r="H498" s="405"/>
      <c r="I498" s="405"/>
      <c r="J498" s="405"/>
      <c r="K498" s="471"/>
      <c r="L498" s="471"/>
      <c r="N498" s="471"/>
    </row>
    <row r="499" spans="5:14" ht="15.75">
      <c r="E499" s="405"/>
      <c r="H499" s="405"/>
      <c r="I499" s="405"/>
      <c r="J499" s="405"/>
      <c r="K499" s="471"/>
      <c r="L499" s="471"/>
      <c r="N499" s="471"/>
    </row>
    <row r="500" spans="5:14" ht="15.75">
      <c r="E500" s="405"/>
      <c r="H500" s="405"/>
      <c r="I500" s="405"/>
      <c r="J500" s="405"/>
      <c r="K500" s="471"/>
      <c r="L500" s="471"/>
      <c r="N500" s="471"/>
    </row>
    <row r="501" spans="5:14" ht="15.75">
      <c r="E501" s="405"/>
      <c r="H501" s="405"/>
      <c r="I501" s="405"/>
      <c r="J501" s="405"/>
      <c r="K501" s="471"/>
      <c r="L501" s="471"/>
      <c r="N501" s="471"/>
    </row>
    <row r="502" spans="5:14" ht="15.75">
      <c r="E502" s="405"/>
      <c r="H502" s="405"/>
      <c r="I502" s="405"/>
      <c r="J502" s="405"/>
      <c r="K502" s="471"/>
      <c r="L502" s="471"/>
      <c r="N502" s="471"/>
    </row>
    <row r="503" spans="5:14" ht="15.75">
      <c r="E503" s="405"/>
      <c r="H503" s="405"/>
      <c r="I503" s="405"/>
      <c r="J503" s="405"/>
      <c r="K503" s="471"/>
      <c r="L503" s="471"/>
      <c r="N503" s="471"/>
    </row>
    <row r="504" spans="5:14" ht="15.75">
      <c r="E504" s="405"/>
      <c r="H504" s="405"/>
      <c r="I504" s="405"/>
      <c r="J504" s="405"/>
      <c r="K504" s="471"/>
      <c r="L504" s="471"/>
      <c r="N504" s="471"/>
    </row>
    <row r="505" spans="5:14" ht="15.75">
      <c r="E505" s="405"/>
      <c r="H505" s="405"/>
      <c r="I505" s="405"/>
      <c r="J505" s="405"/>
      <c r="K505" s="471"/>
      <c r="L505" s="471"/>
      <c r="N505" s="471"/>
    </row>
    <row r="506" spans="5:14" ht="15.75">
      <c r="E506" s="405"/>
      <c r="H506" s="405"/>
      <c r="I506" s="405"/>
      <c r="J506" s="405"/>
      <c r="K506" s="471"/>
      <c r="L506" s="471"/>
      <c r="N506" s="471"/>
    </row>
    <row r="507" spans="5:14" ht="15.75">
      <c r="E507" s="405"/>
      <c r="H507" s="405"/>
      <c r="I507" s="405"/>
      <c r="J507" s="405"/>
      <c r="K507" s="471"/>
      <c r="L507" s="471"/>
      <c r="N507" s="471"/>
    </row>
    <row r="508" spans="5:14" ht="15.75">
      <c r="E508" s="405"/>
      <c r="H508" s="405"/>
      <c r="I508" s="405"/>
      <c r="J508" s="405"/>
      <c r="K508" s="471"/>
      <c r="L508" s="471"/>
      <c r="N508" s="471"/>
    </row>
    <row r="509" spans="5:14" ht="15.75">
      <c r="E509" s="405"/>
      <c r="H509" s="405"/>
      <c r="I509" s="405"/>
      <c r="J509" s="405"/>
      <c r="K509" s="471"/>
      <c r="L509" s="471"/>
      <c r="N509" s="471"/>
    </row>
    <row r="510" spans="5:14" ht="15.75">
      <c r="E510" s="405"/>
      <c r="H510" s="405"/>
      <c r="I510" s="405"/>
      <c r="J510" s="405"/>
      <c r="K510" s="471"/>
      <c r="L510" s="471"/>
      <c r="N510" s="471"/>
    </row>
    <row r="511" spans="5:14" ht="15.75">
      <c r="E511" s="405"/>
      <c r="H511" s="405"/>
      <c r="I511" s="405"/>
      <c r="J511" s="405"/>
      <c r="K511" s="471"/>
      <c r="L511" s="471"/>
      <c r="N511" s="471"/>
    </row>
    <row r="512" spans="5:14" ht="15.75">
      <c r="E512" s="405"/>
      <c r="H512" s="405"/>
      <c r="I512" s="405"/>
      <c r="J512" s="405"/>
      <c r="K512" s="471"/>
      <c r="L512" s="471"/>
      <c r="N512" s="471"/>
    </row>
    <row r="513" spans="5:14" ht="15.75">
      <c r="E513" s="405"/>
      <c r="H513" s="405"/>
      <c r="I513" s="405"/>
      <c r="J513" s="405"/>
      <c r="K513" s="471"/>
      <c r="L513" s="471"/>
      <c r="N513" s="471"/>
    </row>
    <row r="514" spans="5:14" ht="15.75">
      <c r="E514" s="405"/>
      <c r="H514" s="405"/>
      <c r="I514" s="405"/>
      <c r="J514" s="405"/>
      <c r="K514" s="471"/>
      <c r="L514" s="471"/>
      <c r="N514" s="471"/>
    </row>
    <row r="515" spans="5:14" ht="15.75">
      <c r="E515" s="405"/>
      <c r="H515" s="405"/>
      <c r="I515" s="405"/>
      <c r="J515" s="405"/>
      <c r="K515" s="471"/>
      <c r="L515" s="471"/>
      <c r="N515" s="471"/>
    </row>
    <row r="516" spans="5:14" ht="15.75">
      <c r="E516" s="405"/>
      <c r="H516" s="405"/>
      <c r="I516" s="405"/>
      <c r="J516" s="405"/>
      <c r="K516" s="471"/>
      <c r="L516" s="471"/>
      <c r="N516" s="471"/>
    </row>
    <row r="517" spans="5:14" ht="15.75">
      <c r="E517" s="405"/>
      <c r="H517" s="405"/>
      <c r="I517" s="405"/>
      <c r="J517" s="405"/>
      <c r="K517" s="471"/>
      <c r="L517" s="471"/>
      <c r="N517" s="471"/>
    </row>
    <row r="518" spans="5:14" ht="15.75">
      <c r="E518" s="405"/>
      <c r="H518" s="405"/>
      <c r="I518" s="405"/>
      <c r="J518" s="405"/>
      <c r="K518" s="471"/>
      <c r="L518" s="471"/>
      <c r="N518" s="471"/>
    </row>
    <row r="519" spans="5:14" ht="15.75">
      <c r="E519" s="405"/>
      <c r="H519" s="405"/>
      <c r="I519" s="405"/>
      <c r="J519" s="405"/>
      <c r="K519" s="471"/>
      <c r="L519" s="471"/>
      <c r="N519" s="471"/>
    </row>
    <row r="520" spans="5:14" ht="15.75">
      <c r="E520" s="405"/>
      <c r="H520" s="405"/>
      <c r="I520" s="405"/>
      <c r="J520" s="405"/>
      <c r="K520" s="471"/>
      <c r="L520" s="471"/>
      <c r="N520" s="471"/>
    </row>
    <row r="521" spans="5:14" ht="15.75">
      <c r="E521" s="405"/>
      <c r="H521" s="405"/>
      <c r="I521" s="405"/>
      <c r="J521" s="405"/>
      <c r="K521" s="471"/>
      <c r="L521" s="471"/>
      <c r="N521" s="471"/>
    </row>
    <row r="522" spans="5:14" ht="15.75">
      <c r="E522" s="405"/>
      <c r="H522" s="405"/>
      <c r="I522" s="405"/>
      <c r="J522" s="405"/>
      <c r="K522" s="471"/>
      <c r="L522" s="471"/>
      <c r="N522" s="471"/>
    </row>
    <row r="523" spans="5:14" ht="15.75">
      <c r="E523" s="405"/>
      <c r="H523" s="405"/>
      <c r="I523" s="405"/>
      <c r="J523" s="405"/>
      <c r="K523" s="471"/>
      <c r="L523" s="471"/>
      <c r="N523" s="471"/>
    </row>
    <row r="524" spans="5:14" ht="15.75">
      <c r="E524" s="405"/>
      <c r="H524" s="405"/>
      <c r="I524" s="405"/>
      <c r="J524" s="405"/>
      <c r="K524" s="471"/>
      <c r="L524" s="471"/>
      <c r="N524" s="471"/>
    </row>
    <row r="525" spans="5:14" ht="15.75">
      <c r="E525" s="405"/>
      <c r="H525" s="405"/>
      <c r="I525" s="405"/>
      <c r="J525" s="405"/>
      <c r="K525" s="471"/>
      <c r="L525" s="471"/>
      <c r="N525" s="471"/>
    </row>
    <row r="526" spans="5:14" ht="15.75">
      <c r="E526" s="405"/>
      <c r="H526" s="405"/>
      <c r="I526" s="405"/>
      <c r="J526" s="405"/>
      <c r="K526" s="471"/>
      <c r="L526" s="471"/>
      <c r="N526" s="471"/>
    </row>
    <row r="527" spans="5:14" ht="15.75">
      <c r="E527" s="405"/>
      <c r="H527" s="405"/>
      <c r="I527" s="405"/>
      <c r="J527" s="405"/>
      <c r="K527" s="471"/>
      <c r="L527" s="471"/>
      <c r="N527" s="471"/>
    </row>
    <row r="528" spans="5:14" ht="15.75">
      <c r="E528" s="405"/>
      <c r="H528" s="405"/>
      <c r="I528" s="405"/>
      <c r="J528" s="405"/>
      <c r="K528" s="471"/>
      <c r="L528" s="471"/>
      <c r="N528" s="471"/>
    </row>
    <row r="529" spans="5:14" ht="15.75">
      <c r="E529" s="405"/>
      <c r="H529" s="405"/>
      <c r="I529" s="405"/>
      <c r="J529" s="405"/>
      <c r="K529" s="471"/>
      <c r="L529" s="471"/>
      <c r="N529" s="471"/>
    </row>
    <row r="530" spans="5:14" ht="15.75">
      <c r="E530" s="405"/>
      <c r="H530" s="405"/>
      <c r="I530" s="405"/>
      <c r="J530" s="405"/>
      <c r="K530" s="471"/>
      <c r="L530" s="471"/>
      <c r="N530" s="471"/>
    </row>
    <row r="531" spans="5:14" ht="15.75">
      <c r="E531" s="405"/>
      <c r="H531" s="405"/>
      <c r="I531" s="405"/>
      <c r="J531" s="405"/>
      <c r="K531" s="471"/>
      <c r="L531" s="471"/>
      <c r="N531" s="471"/>
    </row>
    <row r="532" spans="5:14" ht="15.75">
      <c r="E532" s="405"/>
      <c r="H532" s="405"/>
      <c r="I532" s="405"/>
      <c r="J532" s="405"/>
      <c r="K532" s="471"/>
      <c r="L532" s="471"/>
      <c r="N532" s="471"/>
    </row>
    <row r="533" spans="5:14" ht="15.75">
      <c r="E533" s="405"/>
      <c r="H533" s="405"/>
      <c r="I533" s="405"/>
      <c r="J533" s="405"/>
      <c r="K533" s="471"/>
      <c r="L533" s="471"/>
      <c r="N533" s="471"/>
    </row>
    <row r="534" spans="5:14" ht="15.75">
      <c r="E534" s="405"/>
      <c r="H534" s="405"/>
      <c r="I534" s="405"/>
      <c r="J534" s="405"/>
      <c r="K534" s="471"/>
      <c r="L534" s="471"/>
      <c r="N534" s="471"/>
    </row>
    <row r="535" spans="5:14" ht="15.75">
      <c r="E535" s="405"/>
      <c r="H535" s="405"/>
      <c r="I535" s="405"/>
      <c r="J535" s="405"/>
      <c r="K535" s="471"/>
      <c r="L535" s="471"/>
      <c r="N535" s="471"/>
    </row>
    <row r="536" spans="5:14" ht="15.75">
      <c r="E536" s="405"/>
      <c r="H536" s="405"/>
      <c r="I536" s="405"/>
      <c r="J536" s="405"/>
      <c r="K536" s="471"/>
      <c r="L536" s="471"/>
      <c r="N536" s="471"/>
    </row>
    <row r="537" spans="5:14" ht="15.75">
      <c r="E537" s="405"/>
      <c r="H537" s="405"/>
      <c r="I537" s="405"/>
      <c r="J537" s="405"/>
      <c r="K537" s="471"/>
      <c r="L537" s="471"/>
      <c r="N537" s="471"/>
    </row>
    <row r="538" spans="5:14" ht="15.75">
      <c r="E538" s="405"/>
      <c r="H538" s="405"/>
      <c r="I538" s="405"/>
      <c r="J538" s="405"/>
      <c r="K538" s="471"/>
      <c r="L538" s="471"/>
      <c r="N538" s="471"/>
    </row>
    <row r="539" spans="5:14" ht="15.75">
      <c r="E539" s="405"/>
      <c r="H539" s="405"/>
      <c r="I539" s="405"/>
      <c r="J539" s="405"/>
      <c r="K539" s="471"/>
      <c r="L539" s="471"/>
      <c r="N539" s="471"/>
    </row>
    <row r="540" spans="5:14" ht="15.75">
      <c r="E540" s="405"/>
      <c r="H540" s="405"/>
      <c r="I540" s="405"/>
      <c r="J540" s="405"/>
      <c r="K540" s="471"/>
      <c r="L540" s="471"/>
      <c r="N540" s="471"/>
    </row>
    <row r="541" spans="5:14" ht="15.75">
      <c r="E541" s="405"/>
      <c r="H541" s="405"/>
      <c r="I541" s="405"/>
      <c r="J541" s="405"/>
      <c r="K541" s="471"/>
      <c r="L541" s="471"/>
      <c r="N541" s="471"/>
    </row>
    <row r="542" spans="5:14" ht="15.75">
      <c r="E542" s="405"/>
      <c r="H542" s="405"/>
      <c r="I542" s="405"/>
      <c r="J542" s="405"/>
      <c r="K542" s="471"/>
      <c r="L542" s="471"/>
      <c r="N542" s="471"/>
    </row>
    <row r="543" spans="5:14" ht="15.75">
      <c r="E543" s="405"/>
      <c r="H543" s="405"/>
      <c r="I543" s="405"/>
      <c r="J543" s="405"/>
      <c r="K543" s="471"/>
      <c r="L543" s="471"/>
      <c r="N543" s="471"/>
    </row>
    <row r="544" spans="5:14" ht="15.75">
      <c r="E544" s="405"/>
      <c r="H544" s="405"/>
      <c r="I544" s="405"/>
      <c r="J544" s="405"/>
      <c r="K544" s="471"/>
      <c r="L544" s="471"/>
      <c r="N544" s="471"/>
    </row>
    <row r="545" spans="5:14" ht="15.75">
      <c r="E545" s="405"/>
      <c r="H545" s="405"/>
      <c r="I545" s="405"/>
      <c r="J545" s="405"/>
      <c r="K545" s="471"/>
      <c r="L545" s="471"/>
      <c r="N545" s="471"/>
    </row>
    <row r="546" spans="5:14" ht="15.75">
      <c r="E546" s="405"/>
      <c r="H546" s="405"/>
      <c r="I546" s="405"/>
      <c r="J546" s="405"/>
      <c r="K546" s="471"/>
      <c r="L546" s="471"/>
      <c r="N546" s="471"/>
    </row>
    <row r="547" spans="5:14" ht="15.75">
      <c r="E547" s="405"/>
      <c r="H547" s="405"/>
      <c r="I547" s="405"/>
      <c r="J547" s="405"/>
      <c r="K547" s="471"/>
      <c r="L547" s="471"/>
      <c r="N547" s="471"/>
    </row>
    <row r="548" spans="5:14" ht="15.75">
      <c r="E548" s="405"/>
      <c r="H548" s="405"/>
      <c r="I548" s="405"/>
      <c r="J548" s="405"/>
      <c r="K548" s="471"/>
      <c r="L548" s="471"/>
      <c r="N548" s="471"/>
    </row>
    <row r="549" spans="5:14" ht="15.75">
      <c r="E549" s="405"/>
      <c r="H549" s="405"/>
      <c r="I549" s="405"/>
      <c r="J549" s="405"/>
      <c r="K549" s="471"/>
      <c r="L549" s="471"/>
      <c r="N549" s="471"/>
    </row>
    <row r="550" spans="5:14" ht="15.75">
      <c r="E550" s="405"/>
      <c r="H550" s="405"/>
      <c r="I550" s="405"/>
      <c r="J550" s="405"/>
      <c r="K550" s="471"/>
      <c r="L550" s="471"/>
      <c r="N550" s="471"/>
    </row>
    <row r="551" spans="5:14" ht="15.75">
      <c r="E551" s="405"/>
      <c r="H551" s="405"/>
      <c r="I551" s="405"/>
      <c r="J551" s="405"/>
      <c r="K551" s="471"/>
      <c r="L551" s="471"/>
      <c r="N551" s="471"/>
    </row>
    <row r="552" spans="5:14" ht="15.75">
      <c r="E552" s="405"/>
      <c r="H552" s="405"/>
      <c r="I552" s="405"/>
      <c r="J552" s="405"/>
      <c r="K552" s="471"/>
      <c r="L552" s="471"/>
      <c r="N552" s="471"/>
    </row>
    <row r="553" spans="5:14" ht="15.75">
      <c r="E553" s="405"/>
      <c r="H553" s="405"/>
      <c r="I553" s="405"/>
      <c r="J553" s="405"/>
      <c r="K553" s="471"/>
      <c r="L553" s="471"/>
      <c r="N553" s="471"/>
    </row>
    <row r="554" spans="5:14" ht="15.75">
      <c r="E554" s="405"/>
      <c r="H554" s="405"/>
      <c r="I554" s="405"/>
      <c r="J554" s="405"/>
      <c r="K554" s="471"/>
      <c r="L554" s="471"/>
      <c r="N554" s="471"/>
    </row>
    <row r="555" spans="5:14" ht="15.75">
      <c r="E555" s="405"/>
      <c r="H555" s="405"/>
      <c r="I555" s="405"/>
      <c r="J555" s="405"/>
      <c r="K555" s="471"/>
      <c r="L555" s="471"/>
      <c r="N555" s="471"/>
    </row>
    <row r="556" spans="5:14" ht="15.75">
      <c r="E556" s="405"/>
      <c r="H556" s="405"/>
      <c r="I556" s="405"/>
      <c r="J556" s="405"/>
      <c r="K556" s="471"/>
      <c r="L556" s="471"/>
      <c r="N556" s="471"/>
    </row>
    <row r="557" spans="5:14" ht="15.75">
      <c r="E557" s="405"/>
      <c r="H557" s="405"/>
      <c r="I557" s="405"/>
      <c r="J557" s="405"/>
      <c r="K557" s="471"/>
      <c r="L557" s="471"/>
      <c r="N557" s="471"/>
    </row>
    <row r="558" spans="5:14" ht="15.75">
      <c r="E558" s="405"/>
      <c r="H558" s="405"/>
      <c r="I558" s="405"/>
      <c r="J558" s="405"/>
      <c r="K558" s="471"/>
      <c r="L558" s="471"/>
      <c r="N558" s="471"/>
    </row>
    <row r="559" spans="5:14" ht="15.75">
      <c r="E559" s="405"/>
      <c r="H559" s="405"/>
      <c r="I559" s="405"/>
      <c r="J559" s="405"/>
      <c r="K559" s="471"/>
      <c r="L559" s="471"/>
      <c r="N559" s="471"/>
    </row>
    <row r="560" spans="5:14" ht="15.75">
      <c r="E560" s="405"/>
      <c r="H560" s="405"/>
      <c r="I560" s="405"/>
      <c r="J560" s="405"/>
      <c r="K560" s="471"/>
      <c r="L560" s="471"/>
      <c r="N560" s="471"/>
    </row>
    <row r="561" spans="5:14" ht="15.75">
      <c r="E561" s="405"/>
      <c r="H561" s="405"/>
      <c r="I561" s="405"/>
      <c r="J561" s="405"/>
      <c r="K561" s="471"/>
      <c r="L561" s="471"/>
      <c r="N561" s="471"/>
    </row>
    <row r="562" spans="5:14" ht="15.75">
      <c r="E562" s="405"/>
      <c r="H562" s="405"/>
      <c r="I562" s="405"/>
      <c r="J562" s="405"/>
      <c r="K562" s="471"/>
      <c r="L562" s="471"/>
      <c r="N562" s="471"/>
    </row>
    <row r="563" spans="5:14" ht="15.75">
      <c r="E563" s="405"/>
      <c r="H563" s="405"/>
      <c r="I563" s="405"/>
      <c r="J563" s="405"/>
      <c r="K563" s="471"/>
      <c r="L563" s="471"/>
      <c r="N563" s="471"/>
    </row>
    <row r="564" spans="5:14" ht="15.75">
      <c r="E564" s="405"/>
      <c r="H564" s="405"/>
      <c r="I564" s="405"/>
      <c r="J564" s="405"/>
      <c r="K564" s="471"/>
      <c r="L564" s="471"/>
      <c r="N564" s="471"/>
    </row>
    <row r="565" spans="5:14" ht="15.75">
      <c r="E565" s="405"/>
      <c r="H565" s="405"/>
      <c r="I565" s="405"/>
      <c r="J565" s="405"/>
      <c r="K565" s="471"/>
      <c r="L565" s="471"/>
      <c r="N565" s="471"/>
    </row>
    <row r="566" spans="5:14" ht="15.75">
      <c r="E566" s="405"/>
      <c r="H566" s="405"/>
      <c r="I566" s="405"/>
      <c r="J566" s="405"/>
      <c r="K566" s="471"/>
      <c r="L566" s="471"/>
      <c r="N566" s="471"/>
    </row>
    <row r="567" spans="5:14" ht="15.75">
      <c r="E567" s="405"/>
      <c r="H567" s="405"/>
      <c r="I567" s="405"/>
      <c r="J567" s="405"/>
      <c r="K567" s="471"/>
      <c r="L567" s="471"/>
      <c r="N567" s="471"/>
    </row>
    <row r="568" spans="5:14" ht="15.75">
      <c r="E568" s="405"/>
      <c r="H568" s="405"/>
      <c r="I568" s="405"/>
      <c r="J568" s="405"/>
      <c r="K568" s="471"/>
      <c r="L568" s="471"/>
      <c r="N568" s="471"/>
    </row>
    <row r="569" spans="5:14" ht="15.75">
      <c r="E569" s="405"/>
      <c r="H569" s="405"/>
      <c r="I569" s="405"/>
      <c r="J569" s="405"/>
      <c r="K569" s="471"/>
      <c r="L569" s="471"/>
      <c r="N569" s="471"/>
    </row>
    <row r="570" spans="5:14" ht="15.75">
      <c r="E570" s="405"/>
      <c r="H570" s="405"/>
      <c r="I570" s="405"/>
      <c r="J570" s="405"/>
      <c r="K570" s="471"/>
      <c r="L570" s="471"/>
      <c r="N570" s="471"/>
    </row>
    <row r="571" spans="5:14" ht="15.75">
      <c r="E571" s="405"/>
      <c r="H571" s="405"/>
      <c r="I571" s="405"/>
      <c r="J571" s="405"/>
      <c r="K571" s="471"/>
      <c r="L571" s="471"/>
      <c r="N571" s="471"/>
    </row>
    <row r="572" spans="5:14" ht="15.75">
      <c r="E572" s="405"/>
      <c r="H572" s="405"/>
      <c r="I572" s="405"/>
      <c r="J572" s="405"/>
      <c r="K572" s="471"/>
      <c r="L572" s="471"/>
      <c r="N572" s="471"/>
    </row>
    <row r="573" spans="5:14" ht="15.75">
      <c r="E573" s="405"/>
      <c r="H573" s="405"/>
      <c r="I573" s="405"/>
      <c r="J573" s="405"/>
      <c r="K573" s="471"/>
      <c r="L573" s="471"/>
      <c r="N573" s="471"/>
    </row>
    <row r="574" spans="5:14" ht="15.75">
      <c r="E574" s="405"/>
      <c r="H574" s="405"/>
      <c r="I574" s="405"/>
      <c r="J574" s="405"/>
      <c r="K574" s="471"/>
      <c r="L574" s="471"/>
      <c r="N574" s="471"/>
    </row>
    <row r="575" spans="5:14" ht="15.75">
      <c r="E575" s="405"/>
      <c r="H575" s="405"/>
      <c r="I575" s="405"/>
      <c r="J575" s="405"/>
      <c r="K575" s="471"/>
      <c r="L575" s="471"/>
      <c r="N575" s="471"/>
    </row>
    <row r="576" spans="5:14" ht="15.75">
      <c r="E576" s="405"/>
      <c r="H576" s="405"/>
      <c r="I576" s="405"/>
      <c r="J576" s="405"/>
      <c r="K576" s="471"/>
      <c r="L576" s="471"/>
      <c r="N576" s="471"/>
    </row>
    <row r="577" spans="5:14" ht="15.75">
      <c r="E577" s="405"/>
      <c r="H577" s="405"/>
      <c r="I577" s="405"/>
      <c r="J577" s="405"/>
      <c r="K577" s="471"/>
      <c r="L577" s="471"/>
      <c r="N577" s="471"/>
    </row>
    <row r="578" spans="5:14" ht="15.75">
      <c r="E578" s="405"/>
      <c r="H578" s="405"/>
      <c r="I578" s="405"/>
      <c r="J578" s="405"/>
      <c r="K578" s="471"/>
      <c r="L578" s="471"/>
      <c r="N578" s="471"/>
    </row>
    <row r="579" spans="5:14" ht="15.75">
      <c r="E579" s="405"/>
      <c r="H579" s="405"/>
      <c r="I579" s="405"/>
      <c r="J579" s="405"/>
      <c r="K579" s="471"/>
      <c r="L579" s="471"/>
      <c r="N579" s="471"/>
    </row>
    <row r="580" spans="5:14" ht="15.75">
      <c r="E580" s="405"/>
      <c r="H580" s="405"/>
      <c r="I580" s="405"/>
      <c r="J580" s="405"/>
      <c r="K580" s="471"/>
      <c r="L580" s="471"/>
      <c r="N580" s="471"/>
    </row>
    <row r="581" spans="5:14" ht="15.75">
      <c r="E581" s="405"/>
      <c r="H581" s="405"/>
      <c r="I581" s="405"/>
      <c r="J581" s="405"/>
      <c r="K581" s="471"/>
      <c r="L581" s="471"/>
      <c r="N581" s="471"/>
    </row>
    <row r="582" spans="5:14" ht="15.75">
      <c r="E582" s="405"/>
      <c r="H582" s="405"/>
      <c r="I582" s="405"/>
      <c r="J582" s="405"/>
      <c r="K582" s="471"/>
      <c r="L582" s="471"/>
      <c r="N582" s="471"/>
    </row>
    <row r="583" spans="5:14" ht="15.75">
      <c r="E583" s="405"/>
      <c r="H583" s="405"/>
      <c r="I583" s="405"/>
      <c r="J583" s="405"/>
      <c r="K583" s="471"/>
      <c r="L583" s="471"/>
      <c r="N583" s="471"/>
    </row>
    <row r="584" spans="5:14" ht="15.75">
      <c r="E584" s="405"/>
      <c r="H584" s="405"/>
      <c r="I584" s="405"/>
      <c r="J584" s="405"/>
      <c r="K584" s="471"/>
      <c r="L584" s="471"/>
      <c r="N584" s="471"/>
    </row>
    <row r="585" spans="5:14" ht="15.75">
      <c r="E585" s="405"/>
      <c r="H585" s="405"/>
      <c r="I585" s="405"/>
      <c r="J585" s="405"/>
      <c r="K585" s="471"/>
      <c r="L585" s="471"/>
      <c r="N585" s="471"/>
    </row>
    <row r="586" spans="5:14" ht="15.75">
      <c r="E586" s="405"/>
      <c r="H586" s="405"/>
      <c r="I586" s="405"/>
      <c r="J586" s="405"/>
      <c r="K586" s="471"/>
      <c r="L586" s="471"/>
      <c r="N586" s="471"/>
    </row>
    <row r="587" spans="5:14" ht="15.75">
      <c r="E587" s="405"/>
      <c r="H587" s="405"/>
      <c r="I587" s="405"/>
      <c r="J587" s="405"/>
      <c r="K587" s="471"/>
      <c r="L587" s="471"/>
      <c r="N587" s="471"/>
    </row>
    <row r="588" spans="5:14" ht="15.75">
      <c r="E588" s="405"/>
      <c r="H588" s="405"/>
      <c r="I588" s="405"/>
      <c r="J588" s="405"/>
      <c r="K588" s="471"/>
      <c r="L588" s="471"/>
      <c r="N588" s="471"/>
    </row>
    <row r="589" spans="5:14" ht="15.75">
      <c r="E589" s="405"/>
      <c r="H589" s="405"/>
      <c r="I589" s="405"/>
      <c r="J589" s="405"/>
      <c r="K589" s="471"/>
      <c r="L589" s="471"/>
      <c r="N589" s="471"/>
    </row>
    <row r="590" spans="5:14" ht="15.75">
      <c r="E590" s="405"/>
      <c r="H590" s="405"/>
      <c r="I590" s="405"/>
      <c r="J590" s="405"/>
      <c r="K590" s="471"/>
      <c r="L590" s="471"/>
      <c r="N590" s="471"/>
    </row>
    <row r="591" spans="5:14" ht="15.75">
      <c r="E591" s="405"/>
      <c r="H591" s="405"/>
      <c r="I591" s="405"/>
      <c r="J591" s="405"/>
      <c r="K591" s="471"/>
      <c r="L591" s="471"/>
      <c r="N591" s="471"/>
    </row>
    <row r="592" spans="5:14" ht="15.75">
      <c r="E592" s="405"/>
      <c r="H592" s="405"/>
      <c r="I592" s="405"/>
      <c r="J592" s="405"/>
      <c r="K592" s="471"/>
      <c r="L592" s="471"/>
      <c r="N592" s="471"/>
    </row>
    <row r="593" spans="5:14" ht="15.75">
      <c r="E593" s="405"/>
      <c r="H593" s="405"/>
      <c r="I593" s="405"/>
      <c r="J593" s="405"/>
      <c r="K593" s="471"/>
      <c r="L593" s="471"/>
      <c r="N593" s="471"/>
    </row>
    <row r="594" spans="5:14" ht="15.75">
      <c r="E594" s="405"/>
      <c r="H594" s="405"/>
      <c r="I594" s="405"/>
      <c r="J594" s="405"/>
      <c r="K594" s="471"/>
      <c r="L594" s="471"/>
      <c r="N594" s="471"/>
    </row>
    <row r="595" spans="5:14" ht="15.75">
      <c r="E595" s="405"/>
      <c r="H595" s="405"/>
      <c r="I595" s="405"/>
      <c r="J595" s="405"/>
      <c r="K595" s="471"/>
      <c r="L595" s="471"/>
      <c r="N595" s="471"/>
    </row>
    <row r="596" spans="5:14" ht="15.75">
      <c r="E596" s="405"/>
      <c r="H596" s="405"/>
      <c r="I596" s="405"/>
      <c r="J596" s="405"/>
      <c r="K596" s="471"/>
      <c r="L596" s="471"/>
      <c r="N596" s="471"/>
    </row>
    <row r="597" spans="5:14" ht="15.75">
      <c r="E597" s="405"/>
      <c r="H597" s="405"/>
      <c r="I597" s="405"/>
      <c r="J597" s="405"/>
      <c r="K597" s="471"/>
      <c r="L597" s="471"/>
      <c r="N597" s="471"/>
    </row>
    <row r="598" spans="5:14" ht="15.75">
      <c r="E598" s="405"/>
      <c r="H598" s="405"/>
      <c r="I598" s="405"/>
      <c r="J598" s="405"/>
      <c r="K598" s="471"/>
      <c r="L598" s="471"/>
      <c r="N598" s="471"/>
    </row>
    <row r="599" spans="5:14" ht="15.75">
      <c r="E599" s="405"/>
      <c r="H599" s="405"/>
      <c r="I599" s="405"/>
      <c r="J599" s="405"/>
      <c r="K599" s="471"/>
      <c r="L599" s="471"/>
      <c r="N599" s="471"/>
    </row>
    <row r="600" spans="5:14" ht="15.75">
      <c r="E600" s="405"/>
      <c r="H600" s="405"/>
      <c r="I600" s="405"/>
      <c r="J600" s="405"/>
      <c r="K600" s="471"/>
      <c r="L600" s="471"/>
      <c r="N600" s="471"/>
    </row>
    <row r="601" spans="5:14" ht="15.75">
      <c r="E601" s="405"/>
      <c r="H601" s="405"/>
      <c r="I601" s="405"/>
      <c r="J601" s="405"/>
      <c r="K601" s="471"/>
      <c r="L601" s="471"/>
      <c r="N601" s="471"/>
    </row>
    <row r="602" spans="5:14" ht="15.75">
      <c r="E602" s="405"/>
      <c r="H602" s="405"/>
      <c r="I602" s="405"/>
      <c r="J602" s="405"/>
      <c r="K602" s="471"/>
      <c r="L602" s="471"/>
      <c r="N602" s="471"/>
    </row>
    <row r="603" spans="5:14" ht="15.75">
      <c r="E603" s="405"/>
      <c r="H603" s="405"/>
      <c r="I603" s="405"/>
      <c r="J603" s="405"/>
      <c r="K603" s="471"/>
      <c r="L603" s="471"/>
      <c r="N603" s="471"/>
    </row>
    <row r="604" spans="5:14" ht="15.75">
      <c r="E604" s="405"/>
      <c r="H604" s="405"/>
      <c r="I604" s="405"/>
      <c r="J604" s="405"/>
      <c r="K604" s="471"/>
      <c r="L604" s="471"/>
      <c r="N604" s="471"/>
    </row>
    <row r="605" spans="5:14" ht="15.75">
      <c r="E605" s="405"/>
      <c r="H605" s="405"/>
      <c r="I605" s="405"/>
      <c r="J605" s="405"/>
      <c r="K605" s="471"/>
      <c r="L605" s="471"/>
      <c r="N605" s="471"/>
    </row>
    <row r="606" spans="5:14" ht="15.75">
      <c r="E606" s="405"/>
      <c r="H606" s="405"/>
      <c r="I606" s="405"/>
      <c r="J606" s="405"/>
      <c r="K606" s="471"/>
      <c r="L606" s="471"/>
      <c r="N606" s="471"/>
    </row>
    <row r="607" spans="5:14" ht="15.75">
      <c r="E607" s="405"/>
      <c r="H607" s="405"/>
      <c r="I607" s="405"/>
      <c r="J607" s="405"/>
      <c r="K607" s="471"/>
      <c r="L607" s="471"/>
      <c r="N607" s="471"/>
    </row>
    <row r="608" spans="5:14" ht="15.75">
      <c r="E608" s="405"/>
      <c r="H608" s="405"/>
      <c r="I608" s="405"/>
      <c r="J608" s="405"/>
      <c r="K608" s="471"/>
      <c r="L608" s="471"/>
      <c r="N608" s="471"/>
    </row>
    <row r="609" spans="5:14" ht="15.75">
      <c r="E609" s="405"/>
      <c r="H609" s="405"/>
      <c r="I609" s="405"/>
      <c r="J609" s="405"/>
      <c r="K609" s="471"/>
      <c r="L609" s="471"/>
      <c r="N609" s="471"/>
    </row>
    <row r="610" spans="5:14" ht="15.75">
      <c r="E610" s="405"/>
      <c r="H610" s="405"/>
      <c r="I610" s="405"/>
      <c r="J610" s="405"/>
      <c r="K610" s="471"/>
      <c r="L610" s="471"/>
      <c r="N610" s="471"/>
    </row>
    <row r="611" spans="5:14" ht="15.75">
      <c r="E611" s="405"/>
      <c r="H611" s="405"/>
      <c r="I611" s="405"/>
      <c r="J611" s="405"/>
      <c r="K611" s="471"/>
      <c r="L611" s="471"/>
      <c r="N611" s="471"/>
    </row>
    <row r="612" spans="5:14" ht="15.75">
      <c r="E612" s="405"/>
      <c r="H612" s="405"/>
      <c r="I612" s="405"/>
      <c r="J612" s="405"/>
      <c r="K612" s="471"/>
      <c r="L612" s="471"/>
      <c r="N612" s="471"/>
    </row>
    <row r="613" spans="5:14" ht="15.75">
      <c r="E613" s="405"/>
      <c r="H613" s="405"/>
      <c r="I613" s="405"/>
      <c r="J613" s="405"/>
      <c r="K613" s="471"/>
      <c r="L613" s="471"/>
      <c r="N613" s="471"/>
    </row>
    <row r="614" spans="5:14" ht="15.75">
      <c r="E614" s="405"/>
      <c r="H614" s="405"/>
      <c r="I614" s="405"/>
      <c r="J614" s="405"/>
      <c r="K614" s="471"/>
      <c r="L614" s="471"/>
      <c r="N614" s="471"/>
    </row>
    <row r="615" spans="5:14" ht="15.75">
      <c r="E615" s="405"/>
      <c r="H615" s="405"/>
      <c r="I615" s="405"/>
      <c r="J615" s="405"/>
      <c r="K615" s="471"/>
      <c r="L615" s="471"/>
      <c r="N615" s="471"/>
    </row>
    <row r="616" spans="5:14" ht="15.75">
      <c r="E616" s="405"/>
      <c r="H616" s="405"/>
      <c r="I616" s="405"/>
      <c r="J616" s="405"/>
      <c r="K616" s="471"/>
      <c r="L616" s="471"/>
      <c r="N616" s="471"/>
    </row>
    <row r="617" spans="5:14" ht="15.75">
      <c r="E617" s="405"/>
      <c r="H617" s="405"/>
      <c r="I617" s="405"/>
      <c r="J617" s="405"/>
      <c r="K617" s="471"/>
      <c r="L617" s="471"/>
      <c r="N617" s="471"/>
    </row>
    <row r="618" spans="5:14" ht="15.75">
      <c r="E618" s="405"/>
      <c r="H618" s="405"/>
      <c r="I618" s="405"/>
      <c r="J618" s="405"/>
      <c r="K618" s="471"/>
      <c r="L618" s="471"/>
      <c r="N618" s="471"/>
    </row>
    <row r="619" spans="5:14" ht="15.75">
      <c r="E619" s="405"/>
      <c r="H619" s="405"/>
      <c r="I619" s="405"/>
      <c r="J619" s="405"/>
      <c r="K619" s="471"/>
      <c r="L619" s="471"/>
      <c r="N619" s="471"/>
    </row>
    <row r="620" spans="5:14" ht="15.75">
      <c r="E620" s="405"/>
      <c r="H620" s="405"/>
      <c r="I620" s="405"/>
      <c r="J620" s="405"/>
      <c r="K620" s="471"/>
      <c r="L620" s="471"/>
      <c r="N620" s="471"/>
    </row>
    <row r="621" spans="5:14" ht="15.75">
      <c r="E621" s="405"/>
      <c r="H621" s="405"/>
      <c r="I621" s="405"/>
      <c r="J621" s="405"/>
      <c r="K621" s="471"/>
      <c r="L621" s="471"/>
      <c r="N621" s="471"/>
    </row>
    <row r="622" spans="5:14" ht="15.75">
      <c r="E622" s="405"/>
      <c r="H622" s="405"/>
      <c r="I622" s="405"/>
      <c r="J622" s="405"/>
      <c r="K622" s="471"/>
      <c r="L622" s="471"/>
      <c r="N622" s="471"/>
    </row>
    <row r="623" spans="5:14" ht="15.75">
      <c r="E623" s="405"/>
      <c r="H623" s="405"/>
      <c r="I623" s="405"/>
      <c r="J623" s="405"/>
      <c r="K623" s="471"/>
      <c r="L623" s="471"/>
      <c r="N623" s="471"/>
    </row>
    <row r="624" spans="5:14" ht="15.75">
      <c r="E624" s="405"/>
      <c r="H624" s="405"/>
      <c r="I624" s="405"/>
      <c r="J624" s="405"/>
      <c r="K624" s="471"/>
      <c r="L624" s="471"/>
      <c r="N624" s="471"/>
    </row>
    <row r="625" spans="5:14" ht="15.75">
      <c r="E625" s="405"/>
      <c r="H625" s="405"/>
      <c r="I625" s="405"/>
      <c r="J625" s="405"/>
      <c r="K625" s="471"/>
      <c r="L625" s="471"/>
      <c r="N625" s="471"/>
    </row>
    <row r="626" spans="5:14" ht="15.75">
      <c r="E626" s="405"/>
      <c r="H626" s="405"/>
      <c r="I626" s="405"/>
      <c r="J626" s="405"/>
      <c r="K626" s="471"/>
      <c r="L626" s="471"/>
      <c r="N626" s="471"/>
    </row>
    <row r="627" spans="5:14" ht="15.75">
      <c r="E627" s="405"/>
      <c r="H627" s="405"/>
      <c r="I627" s="405"/>
      <c r="J627" s="405"/>
      <c r="K627" s="471"/>
      <c r="L627" s="471"/>
      <c r="N627" s="471"/>
    </row>
    <row r="628" spans="5:14" ht="15.75">
      <c r="E628" s="405"/>
      <c r="H628" s="405"/>
      <c r="I628" s="405"/>
      <c r="J628" s="405"/>
      <c r="K628" s="471"/>
      <c r="L628" s="471"/>
      <c r="N628" s="471"/>
    </row>
    <row r="629" spans="5:14" ht="15.75">
      <c r="E629" s="405"/>
      <c r="H629" s="405"/>
      <c r="I629" s="405"/>
      <c r="J629" s="405"/>
      <c r="K629" s="471"/>
      <c r="L629" s="471"/>
      <c r="N629" s="471"/>
    </row>
    <row r="630" spans="5:14" ht="15.75">
      <c r="E630" s="405"/>
      <c r="H630" s="405"/>
      <c r="I630" s="405"/>
      <c r="J630" s="405"/>
      <c r="K630" s="471"/>
      <c r="L630" s="471"/>
      <c r="N630" s="471"/>
    </row>
    <row r="631" spans="5:14" ht="15.75">
      <c r="E631" s="405"/>
      <c r="H631" s="405"/>
      <c r="I631" s="405"/>
      <c r="J631" s="405"/>
      <c r="K631" s="471"/>
      <c r="L631" s="471"/>
      <c r="N631" s="471"/>
    </row>
    <row r="632" spans="5:14" ht="15.75">
      <c r="E632" s="405"/>
      <c r="H632" s="405"/>
      <c r="I632" s="405"/>
      <c r="J632" s="405"/>
      <c r="K632" s="471"/>
      <c r="L632" s="471"/>
      <c r="N632" s="471"/>
    </row>
    <row r="633" spans="5:14" ht="15.75">
      <c r="E633" s="405"/>
      <c r="H633" s="405"/>
      <c r="I633" s="405"/>
      <c r="J633" s="405"/>
      <c r="K633" s="471"/>
      <c r="L633" s="471"/>
      <c r="N633" s="471"/>
    </row>
    <row r="634" spans="5:14" ht="15.75">
      <c r="E634" s="405"/>
      <c r="H634" s="405"/>
      <c r="I634" s="405"/>
      <c r="J634" s="405"/>
      <c r="K634" s="471"/>
      <c r="L634" s="471"/>
      <c r="N634" s="471"/>
    </row>
    <row r="635" spans="5:14" ht="15.75">
      <c r="E635" s="405"/>
      <c r="H635" s="405"/>
      <c r="I635" s="405"/>
      <c r="J635" s="405"/>
      <c r="K635" s="471"/>
      <c r="L635" s="471"/>
      <c r="N635" s="471"/>
    </row>
    <row r="636" spans="5:14" ht="15.75">
      <c r="E636" s="405"/>
      <c r="H636" s="405"/>
      <c r="I636" s="405"/>
      <c r="J636" s="405"/>
      <c r="K636" s="471"/>
      <c r="L636" s="471"/>
      <c r="N636" s="471"/>
    </row>
    <row r="637" spans="5:14" ht="15.75">
      <c r="E637" s="405"/>
      <c r="H637" s="405"/>
      <c r="I637" s="405"/>
      <c r="J637" s="405"/>
      <c r="K637" s="471"/>
      <c r="L637" s="471"/>
      <c r="N637" s="471"/>
    </row>
    <row r="638" spans="5:14" ht="15.75">
      <c r="E638" s="405"/>
      <c r="H638" s="405"/>
      <c r="I638" s="405"/>
      <c r="J638" s="405"/>
      <c r="K638" s="471"/>
      <c r="L638" s="471"/>
      <c r="N638" s="471"/>
    </row>
    <row r="639" spans="5:14" ht="15.75">
      <c r="E639" s="405"/>
      <c r="H639" s="405"/>
      <c r="I639" s="405"/>
      <c r="J639" s="405"/>
      <c r="K639" s="471"/>
      <c r="L639" s="471"/>
      <c r="N639" s="471"/>
    </row>
    <row r="640" spans="5:14" ht="15.75">
      <c r="E640" s="405"/>
      <c r="H640" s="405"/>
      <c r="I640" s="405"/>
      <c r="J640" s="405"/>
      <c r="K640" s="471"/>
      <c r="L640" s="471"/>
      <c r="N640" s="471"/>
    </row>
    <row r="641" spans="5:14" ht="15.75">
      <c r="E641" s="405"/>
      <c r="H641" s="405"/>
      <c r="I641" s="405"/>
      <c r="J641" s="405"/>
      <c r="K641" s="471"/>
      <c r="L641" s="471"/>
      <c r="N641" s="471"/>
    </row>
    <row r="642" spans="5:14" ht="15.75">
      <c r="E642" s="405"/>
      <c r="H642" s="405"/>
      <c r="I642" s="405"/>
      <c r="J642" s="405"/>
      <c r="K642" s="471"/>
      <c r="L642" s="471"/>
      <c r="N642" s="471"/>
    </row>
    <row r="643" spans="5:14" ht="15.75">
      <c r="E643" s="405"/>
      <c r="H643" s="405"/>
      <c r="I643" s="405"/>
      <c r="J643" s="405"/>
      <c r="K643" s="471"/>
      <c r="L643" s="471"/>
      <c r="N643" s="471"/>
    </row>
    <row r="644" spans="5:14" ht="15.75">
      <c r="E644" s="405"/>
      <c r="H644" s="405"/>
      <c r="I644" s="405"/>
      <c r="J644" s="405"/>
      <c r="K644" s="471"/>
      <c r="L644" s="471"/>
      <c r="N644" s="471"/>
    </row>
    <row r="645" spans="5:14" ht="15.75">
      <c r="E645" s="405"/>
      <c r="H645" s="405"/>
      <c r="I645" s="405"/>
      <c r="J645" s="405"/>
      <c r="K645" s="471"/>
      <c r="L645" s="471"/>
      <c r="N645" s="471"/>
    </row>
    <row r="646" spans="5:14" ht="15.75">
      <c r="E646" s="405"/>
      <c r="H646" s="405"/>
      <c r="I646" s="405"/>
      <c r="J646" s="405"/>
      <c r="K646" s="471"/>
      <c r="L646" s="471"/>
      <c r="N646" s="471"/>
    </row>
    <row r="647" spans="5:14" ht="15.75">
      <c r="E647" s="405"/>
      <c r="H647" s="405"/>
      <c r="I647" s="405"/>
      <c r="J647" s="405"/>
      <c r="K647" s="471"/>
      <c r="L647" s="471"/>
      <c r="N647" s="471"/>
    </row>
    <row r="648" spans="5:14" ht="15.75">
      <c r="E648" s="405"/>
      <c r="H648" s="405"/>
      <c r="I648" s="405"/>
      <c r="J648" s="405"/>
      <c r="K648" s="471"/>
      <c r="L648" s="471"/>
      <c r="N648" s="471"/>
    </row>
    <row r="649" spans="5:14" ht="15.75">
      <c r="E649" s="405"/>
      <c r="H649" s="405"/>
      <c r="I649" s="405"/>
      <c r="J649" s="405"/>
      <c r="K649" s="471"/>
      <c r="L649" s="471"/>
      <c r="N649" s="471"/>
    </row>
    <row r="650" spans="5:14" ht="15.75">
      <c r="E650" s="405"/>
      <c r="H650" s="405"/>
      <c r="I650" s="405"/>
      <c r="J650" s="405"/>
      <c r="K650" s="471"/>
      <c r="L650" s="471"/>
      <c r="N650" s="471"/>
    </row>
    <row r="651" spans="5:14" ht="15.75">
      <c r="E651" s="405"/>
      <c r="H651" s="405"/>
      <c r="I651" s="405"/>
      <c r="J651" s="405"/>
      <c r="K651" s="471"/>
      <c r="L651" s="471"/>
      <c r="N651" s="471"/>
    </row>
    <row r="652" spans="5:14" ht="15.75">
      <c r="E652" s="405"/>
      <c r="H652" s="405"/>
      <c r="I652" s="405"/>
      <c r="J652" s="405"/>
      <c r="K652" s="471"/>
      <c r="L652" s="471"/>
      <c r="N652" s="471"/>
    </row>
    <row r="653" spans="5:14" ht="15.75">
      <c r="E653" s="405"/>
      <c r="H653" s="405"/>
      <c r="I653" s="405"/>
      <c r="J653" s="405"/>
      <c r="K653" s="471"/>
      <c r="L653" s="471"/>
      <c r="N653" s="471"/>
    </row>
    <row r="654" spans="5:14" ht="15.75">
      <c r="E654" s="405"/>
      <c r="H654" s="405"/>
      <c r="I654" s="405"/>
      <c r="J654" s="405"/>
      <c r="K654" s="471"/>
      <c r="L654" s="471"/>
      <c r="N654" s="471"/>
    </row>
    <row r="655" spans="5:14" ht="15.75">
      <c r="E655" s="405"/>
      <c r="H655" s="405"/>
      <c r="I655" s="405"/>
      <c r="J655" s="405"/>
      <c r="K655" s="471"/>
      <c r="L655" s="471"/>
      <c r="N655" s="471"/>
    </row>
    <row r="656" spans="5:14" ht="15.75">
      <c r="E656" s="405"/>
      <c r="H656" s="405"/>
      <c r="I656" s="405"/>
      <c r="J656" s="405"/>
      <c r="K656" s="471"/>
      <c r="L656" s="471"/>
      <c r="N656" s="471"/>
    </row>
    <row r="657" spans="5:14" ht="15.75">
      <c r="E657" s="405"/>
      <c r="H657" s="405"/>
      <c r="I657" s="405"/>
      <c r="J657" s="405"/>
      <c r="K657" s="471"/>
      <c r="L657" s="471"/>
      <c r="N657" s="471"/>
    </row>
    <row r="658" spans="5:14" ht="15.75">
      <c r="E658" s="405"/>
      <c r="H658" s="405"/>
      <c r="I658" s="405"/>
      <c r="J658" s="405"/>
      <c r="K658" s="471"/>
      <c r="L658" s="471"/>
      <c r="N658" s="471"/>
    </row>
    <row r="659" spans="5:14" ht="15.75">
      <c r="E659" s="405"/>
      <c r="H659" s="405"/>
      <c r="I659" s="405"/>
      <c r="J659" s="405"/>
      <c r="K659" s="471"/>
      <c r="L659" s="471"/>
      <c r="N659" s="471"/>
    </row>
    <row r="660" spans="5:14" ht="15.75">
      <c r="E660" s="405"/>
      <c r="H660" s="405"/>
      <c r="I660" s="405"/>
      <c r="J660" s="405"/>
      <c r="K660" s="471"/>
      <c r="L660" s="471"/>
      <c r="N660" s="471"/>
    </row>
    <row r="661" spans="5:14" ht="15.75">
      <c r="E661" s="405"/>
      <c r="H661" s="405"/>
      <c r="I661" s="405"/>
      <c r="J661" s="405"/>
      <c r="K661" s="471"/>
      <c r="L661" s="471"/>
      <c r="N661" s="471"/>
    </row>
    <row r="662" spans="5:14" ht="15.75">
      <c r="E662" s="405"/>
      <c r="H662" s="405"/>
      <c r="I662" s="405"/>
      <c r="J662" s="405"/>
      <c r="K662" s="471"/>
      <c r="L662" s="471"/>
      <c r="N662" s="471"/>
    </row>
    <row r="663" spans="5:14" ht="15.75">
      <c r="E663" s="405"/>
      <c r="H663" s="405"/>
      <c r="I663" s="405"/>
      <c r="J663" s="405"/>
      <c r="K663" s="471"/>
      <c r="L663" s="471"/>
      <c r="N663" s="471"/>
    </row>
    <row r="664" spans="5:14" ht="15.75">
      <c r="E664" s="405"/>
      <c r="H664" s="405"/>
      <c r="I664" s="405"/>
      <c r="J664" s="405"/>
      <c r="K664" s="471"/>
      <c r="L664" s="471"/>
      <c r="N664" s="471"/>
    </row>
    <row r="665" spans="5:14" ht="15.75">
      <c r="E665" s="405"/>
      <c r="H665" s="405"/>
      <c r="I665" s="405"/>
      <c r="J665" s="405"/>
      <c r="K665" s="471"/>
      <c r="L665" s="471"/>
      <c r="N665" s="471"/>
    </row>
    <row r="666" spans="5:14" ht="15.75">
      <c r="E666" s="405"/>
      <c r="H666" s="405"/>
      <c r="I666" s="405"/>
      <c r="J666" s="405"/>
      <c r="K666" s="471"/>
      <c r="L666" s="471"/>
      <c r="N666" s="471"/>
    </row>
    <row r="667" spans="5:14" ht="15.75">
      <c r="E667" s="405"/>
      <c r="H667" s="405"/>
      <c r="I667" s="405"/>
      <c r="J667" s="405"/>
      <c r="K667" s="471"/>
      <c r="L667" s="471"/>
      <c r="N667" s="471"/>
    </row>
    <row r="668" spans="5:14" ht="15.75">
      <c r="E668" s="405"/>
      <c r="H668" s="405"/>
      <c r="I668" s="405"/>
      <c r="J668" s="405"/>
      <c r="K668" s="471"/>
      <c r="L668" s="471"/>
      <c r="N668" s="471"/>
    </row>
    <row r="669" spans="5:14" ht="15.75">
      <c r="E669" s="405"/>
      <c r="H669" s="405"/>
      <c r="I669" s="405"/>
      <c r="J669" s="405"/>
      <c r="K669" s="471"/>
      <c r="L669" s="471"/>
      <c r="N669" s="471"/>
    </row>
    <row r="670" spans="5:14" ht="15.75">
      <c r="E670" s="405"/>
      <c r="H670" s="405"/>
      <c r="I670" s="405"/>
      <c r="J670" s="405"/>
      <c r="K670" s="471"/>
      <c r="L670" s="471"/>
      <c r="N670" s="471"/>
    </row>
  </sheetData>
  <mergeCells count="11">
    <mergeCell ref="A5:J5"/>
    <mergeCell ref="A6:A8"/>
    <mergeCell ref="B6:B8"/>
    <mergeCell ref="C6:C8"/>
    <mergeCell ref="D6:D8"/>
    <mergeCell ref="E6:E8"/>
    <mergeCell ref="F6:L6"/>
    <mergeCell ref="M6:M8"/>
    <mergeCell ref="N6:N8"/>
    <mergeCell ref="F7:G7"/>
    <mergeCell ref="H7:L7"/>
  </mergeCells>
  <printOptions/>
  <pageMargins left="0.75" right="0.75" top="1" bottom="1" header="0.5" footer="0.5"/>
  <pageSetup horizontalDpi="300" verticalDpi="300" orientation="landscape" paperSize="9" scale="70" r:id="rId1"/>
  <rowBreaks count="1" manualBreakCount="1">
    <brk id="24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60" workbookViewId="0" topLeftCell="A34">
      <selection activeCell="I5" sqref="I5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9.421875" style="0" customWidth="1"/>
    <col min="4" max="4" width="8.57421875" style="0" customWidth="1"/>
    <col min="5" max="5" width="11.00390625" style="0" customWidth="1"/>
    <col min="6" max="6" width="16.57421875" style="0" customWidth="1"/>
    <col min="7" max="7" width="17.28125" style="491" customWidth="1"/>
    <col min="8" max="8" width="12.140625" style="492" customWidth="1"/>
    <col min="9" max="9" width="12.28125" style="0" customWidth="1"/>
    <col min="10" max="10" width="10.00390625" style="0" bestFit="1" customWidth="1"/>
    <col min="12" max="12" width="12.28125" style="0" bestFit="1" customWidth="1"/>
  </cols>
  <sheetData>
    <row r="1" spans="7:11" s="472" customFormat="1" ht="12.75">
      <c r="G1" s="473"/>
      <c r="H1" s="474"/>
      <c r="I1" s="475" t="s">
        <v>726</v>
      </c>
      <c r="J1" s="476"/>
      <c r="K1" s="387"/>
    </row>
    <row r="2" spans="2:11" s="472" customFormat="1" ht="13.5" customHeight="1">
      <c r="B2" s="477"/>
      <c r="G2" s="473"/>
      <c r="H2" s="474"/>
      <c r="I2" s="475" t="s">
        <v>774</v>
      </c>
      <c r="J2" s="478"/>
      <c r="K2" s="387"/>
    </row>
    <row r="3" spans="2:10" s="472" customFormat="1" ht="12.75" customHeight="1">
      <c r="B3" s="477"/>
      <c r="G3" s="473"/>
      <c r="H3" s="474"/>
      <c r="I3" s="475" t="s">
        <v>119</v>
      </c>
      <c r="J3" s="479"/>
    </row>
    <row r="4" spans="7:10" s="472" customFormat="1" ht="14.25" customHeight="1">
      <c r="G4" s="473"/>
      <c r="H4" s="474"/>
      <c r="I4" s="475" t="s">
        <v>775</v>
      </c>
      <c r="J4" s="479"/>
    </row>
    <row r="5" spans="1:10" ht="15">
      <c r="A5" s="480" t="s">
        <v>727</v>
      </c>
      <c r="B5" s="876"/>
      <c r="C5" s="876"/>
      <c r="D5" s="876"/>
      <c r="E5" s="876"/>
      <c r="F5" s="876"/>
      <c r="G5" s="876"/>
      <c r="H5" s="474"/>
      <c r="I5" s="481"/>
      <c r="J5" s="481"/>
    </row>
    <row r="6" spans="1:11" ht="33" customHeight="1" thickBot="1">
      <c r="A6" s="1232" t="s">
        <v>728</v>
      </c>
      <c r="B6" s="1223" t="s">
        <v>668</v>
      </c>
      <c r="C6" s="1223" t="s">
        <v>729</v>
      </c>
      <c r="D6" s="1223" t="s">
        <v>730</v>
      </c>
      <c r="E6" s="1223" t="s">
        <v>731</v>
      </c>
      <c r="F6" s="1225" t="s">
        <v>732</v>
      </c>
      <c r="G6" s="1228" t="s">
        <v>733</v>
      </c>
      <c r="H6" s="1229"/>
      <c r="I6" s="1230"/>
      <c r="J6" s="1231"/>
      <c r="K6" s="482"/>
    </row>
    <row r="7" spans="1:11" ht="24" customHeight="1" thickBot="1">
      <c r="A7" s="1233"/>
      <c r="B7" s="1224"/>
      <c r="C7" s="1224"/>
      <c r="D7" s="1224"/>
      <c r="E7" s="1224"/>
      <c r="F7" s="1224"/>
      <c r="G7" s="961">
        <v>2007</v>
      </c>
      <c r="H7" s="962">
        <v>2008</v>
      </c>
      <c r="I7" s="963">
        <v>2009</v>
      </c>
      <c r="J7" s="963">
        <v>2010</v>
      </c>
      <c r="K7" s="482"/>
    </row>
    <row r="8" spans="1:11" s="484" customFormat="1" ht="12.75" customHeight="1" thickBot="1">
      <c r="A8" s="964">
        <v>1</v>
      </c>
      <c r="B8" s="964">
        <v>2</v>
      </c>
      <c r="C8" s="964">
        <v>3</v>
      </c>
      <c r="D8" s="964">
        <v>4</v>
      </c>
      <c r="E8" s="964">
        <v>5</v>
      </c>
      <c r="F8" s="964">
        <v>6</v>
      </c>
      <c r="G8" s="965">
        <v>7</v>
      </c>
      <c r="H8" s="966">
        <v>8</v>
      </c>
      <c r="I8" s="967">
        <v>9</v>
      </c>
      <c r="J8" s="968">
        <v>10</v>
      </c>
      <c r="K8" s="483"/>
    </row>
    <row r="9" spans="1:11" ht="13.5" thickBot="1">
      <c r="A9" s="1219" t="s">
        <v>734</v>
      </c>
      <c r="B9" s="1220"/>
      <c r="C9" s="1220"/>
      <c r="D9" s="1220"/>
      <c r="E9" s="1220"/>
      <c r="F9" s="1220"/>
      <c r="G9" s="1220"/>
      <c r="H9" s="1220"/>
      <c r="I9" s="1221"/>
      <c r="J9" s="1222"/>
      <c r="K9" s="482"/>
    </row>
    <row r="10" spans="1:11" s="486" customFormat="1" ht="22.5" customHeight="1" thickTop="1">
      <c r="A10" s="1163" t="s">
        <v>2</v>
      </c>
      <c r="B10" s="1184" t="s">
        <v>735</v>
      </c>
      <c r="C10" s="1214" t="s">
        <v>736</v>
      </c>
      <c r="D10" s="1214" t="s">
        <v>737</v>
      </c>
      <c r="E10" s="1226">
        <v>7586746</v>
      </c>
      <c r="F10" s="877" t="s">
        <v>738</v>
      </c>
      <c r="G10" s="878">
        <v>150000</v>
      </c>
      <c r="H10" s="879">
        <v>300000</v>
      </c>
      <c r="I10" s="880">
        <v>538012</v>
      </c>
      <c r="J10" s="880">
        <v>0</v>
      </c>
      <c r="K10" s="485"/>
    </row>
    <row r="11" spans="1:11" s="486" customFormat="1" ht="12.75">
      <c r="A11" s="1164"/>
      <c r="B11" s="1218"/>
      <c r="C11" s="1215"/>
      <c r="D11" s="1215"/>
      <c r="E11" s="1210"/>
      <c r="F11" s="881" t="s">
        <v>739</v>
      </c>
      <c r="G11" s="882">
        <v>0</v>
      </c>
      <c r="H11" s="883">
        <v>0</v>
      </c>
      <c r="I11" s="884">
        <v>0</v>
      </c>
      <c r="J11" s="884">
        <v>0</v>
      </c>
      <c r="K11" s="485"/>
    </row>
    <row r="12" spans="1:11" s="486" customFormat="1" ht="12.75">
      <c r="A12" s="1164"/>
      <c r="B12" s="1218"/>
      <c r="C12" s="1215"/>
      <c r="D12" s="1215"/>
      <c r="E12" s="1210"/>
      <c r="F12" s="881" t="s">
        <v>682</v>
      </c>
      <c r="G12" s="882">
        <v>0</v>
      </c>
      <c r="H12" s="883">
        <v>0</v>
      </c>
      <c r="I12" s="884">
        <v>0</v>
      </c>
      <c r="J12" s="884">
        <v>0</v>
      </c>
      <c r="K12" s="485"/>
    </row>
    <row r="13" spans="1:11" s="486" customFormat="1" ht="25.5">
      <c r="A13" s="1164"/>
      <c r="B13" s="1218"/>
      <c r="C13" s="1215"/>
      <c r="D13" s="1215"/>
      <c r="E13" s="1210"/>
      <c r="F13" s="881" t="s">
        <v>740</v>
      </c>
      <c r="G13" s="882">
        <v>750000</v>
      </c>
      <c r="H13" s="883">
        <v>1500000</v>
      </c>
      <c r="I13" s="884">
        <v>2690060</v>
      </c>
      <c r="J13" s="884"/>
      <c r="K13" s="485"/>
    </row>
    <row r="14" spans="1:12" s="486" customFormat="1" ht="82.5" customHeight="1" thickBot="1">
      <c r="A14" s="1164"/>
      <c r="B14" s="1218"/>
      <c r="C14" s="1215"/>
      <c r="D14" s="1215"/>
      <c r="E14" s="1210"/>
      <c r="F14" s="881" t="s">
        <v>684</v>
      </c>
      <c r="G14" s="882">
        <v>100000</v>
      </c>
      <c r="H14" s="883">
        <v>200000</v>
      </c>
      <c r="I14" s="884">
        <v>358674</v>
      </c>
      <c r="J14" s="884">
        <v>0</v>
      </c>
      <c r="K14" s="485"/>
      <c r="L14" s="487"/>
    </row>
    <row r="15" spans="1:11" s="486" customFormat="1" ht="62.25" customHeight="1" thickBot="1">
      <c r="A15" s="1234"/>
      <c r="B15" s="885" t="s">
        <v>741</v>
      </c>
      <c r="C15" s="1216"/>
      <c r="D15" s="1217"/>
      <c r="E15" s="1227"/>
      <c r="F15" s="886" t="s">
        <v>742</v>
      </c>
      <c r="G15" s="887">
        <f>SUM(G10:G14)</f>
        <v>1000000</v>
      </c>
      <c r="H15" s="888">
        <f>SUM(H10:H14)</f>
        <v>2000000</v>
      </c>
      <c r="I15" s="889">
        <f>SUM(I10:I14)</f>
        <v>3586746</v>
      </c>
      <c r="J15" s="889">
        <f>SUM(J10:J14)</f>
        <v>0</v>
      </c>
      <c r="K15" s="485"/>
    </row>
    <row r="16" spans="1:11" ht="18.75" customHeight="1" thickBot="1" thickTop="1">
      <c r="A16" s="1219" t="s">
        <v>743</v>
      </c>
      <c r="B16" s="1220"/>
      <c r="C16" s="1220"/>
      <c r="D16" s="1220"/>
      <c r="E16" s="1220"/>
      <c r="F16" s="1220"/>
      <c r="G16" s="1220"/>
      <c r="H16" s="1220"/>
      <c r="I16" s="1221"/>
      <c r="J16" s="1222"/>
      <c r="K16" s="482"/>
    </row>
    <row r="17" spans="1:11" ht="26.25" thickTop="1">
      <c r="A17" s="1164">
        <v>2</v>
      </c>
      <c r="B17" s="1162" t="s">
        <v>744</v>
      </c>
      <c r="C17" s="1215" t="s">
        <v>745</v>
      </c>
      <c r="D17" s="1215" t="s">
        <v>746</v>
      </c>
      <c r="E17" s="1210">
        <v>10000000</v>
      </c>
      <c r="F17" s="891" t="s">
        <v>738</v>
      </c>
      <c r="G17" s="892">
        <v>875000</v>
      </c>
      <c r="H17" s="893">
        <v>300000</v>
      </c>
      <c r="I17" s="893">
        <v>300000</v>
      </c>
      <c r="J17" s="884">
        <v>307500</v>
      </c>
      <c r="K17" s="482"/>
    </row>
    <row r="18" spans="1:11" ht="24" customHeight="1">
      <c r="A18" s="1164"/>
      <c r="B18" s="1162"/>
      <c r="C18" s="1215"/>
      <c r="D18" s="1215"/>
      <c r="E18" s="1210"/>
      <c r="F18" s="894" t="s">
        <v>739</v>
      </c>
      <c r="G18" s="882">
        <v>400000</v>
      </c>
      <c r="H18" s="895">
        <v>0</v>
      </c>
      <c r="I18" s="884">
        <v>0</v>
      </c>
      <c r="J18" s="884">
        <v>0</v>
      </c>
      <c r="K18" s="482"/>
    </row>
    <row r="19" spans="1:11" ht="12.75">
      <c r="A19" s="1164"/>
      <c r="B19" s="1162"/>
      <c r="C19" s="1215"/>
      <c r="D19" s="1215"/>
      <c r="E19" s="1210"/>
      <c r="F19" s="894" t="s">
        <v>682</v>
      </c>
      <c r="G19" s="882">
        <v>125000</v>
      </c>
      <c r="H19" s="895">
        <v>0</v>
      </c>
      <c r="I19" s="884">
        <v>0</v>
      </c>
      <c r="J19" s="884">
        <v>0</v>
      </c>
      <c r="K19" s="482"/>
    </row>
    <row r="20" spans="1:11" ht="26.25" thickBot="1">
      <c r="A20" s="1164"/>
      <c r="B20" s="890"/>
      <c r="C20" s="1215"/>
      <c r="D20" s="1215"/>
      <c r="E20" s="1210"/>
      <c r="F20" s="896" t="s">
        <v>747</v>
      </c>
      <c r="G20" s="897">
        <v>2250000</v>
      </c>
      <c r="H20" s="898">
        <v>1500000</v>
      </c>
      <c r="I20" s="899">
        <v>1500000</v>
      </c>
      <c r="J20" s="900">
        <v>1537500</v>
      </c>
      <c r="K20" s="482"/>
    </row>
    <row r="21" spans="1:11" ht="13.5" thickBot="1">
      <c r="A21" s="1164"/>
      <c r="B21" s="1212" t="s">
        <v>748</v>
      </c>
      <c r="C21" s="1215"/>
      <c r="D21" s="1215"/>
      <c r="E21" s="1210"/>
      <c r="F21" s="891" t="s">
        <v>684</v>
      </c>
      <c r="G21" s="901">
        <v>300000</v>
      </c>
      <c r="H21" s="902">
        <v>200000</v>
      </c>
      <c r="I21" s="902">
        <v>200000</v>
      </c>
      <c r="J21" s="903">
        <v>205000</v>
      </c>
      <c r="K21" s="482"/>
    </row>
    <row r="22" spans="1:11" ht="42" customHeight="1" thickBot="1">
      <c r="A22" s="1165"/>
      <c r="B22" s="1213"/>
      <c r="C22" s="1217"/>
      <c r="D22" s="1217"/>
      <c r="E22" s="1211"/>
      <c r="F22" s="904" t="s">
        <v>742</v>
      </c>
      <c r="G22" s="905">
        <f>SUM(G17:G21)</f>
        <v>3950000</v>
      </c>
      <c r="H22" s="906">
        <f>SUM(H17:H21)</f>
        <v>2000000</v>
      </c>
      <c r="I22" s="907">
        <f>SUM(I17:I21)</f>
        <v>2000000</v>
      </c>
      <c r="J22" s="908">
        <f>SUM(J17:J21)</f>
        <v>2050000</v>
      </c>
      <c r="K22" s="482"/>
    </row>
    <row r="23" spans="1:11" ht="18.75" customHeight="1" thickBot="1" thickTop="1">
      <c r="A23" s="1181" t="s">
        <v>749</v>
      </c>
      <c r="B23" s="1182"/>
      <c r="C23" s="1182"/>
      <c r="D23" s="1182"/>
      <c r="E23" s="1182"/>
      <c r="F23" s="1182"/>
      <c r="G23" s="1182"/>
      <c r="H23" s="1182"/>
      <c r="I23" s="1182"/>
      <c r="J23" s="1183"/>
      <c r="K23" s="482"/>
    </row>
    <row r="24" spans="1:11" ht="26.25" thickTop="1">
      <c r="A24" s="1192">
        <v>3</v>
      </c>
      <c r="B24" s="1196" t="s">
        <v>750</v>
      </c>
      <c r="C24" s="1198" t="s">
        <v>745</v>
      </c>
      <c r="D24" s="1202" t="s">
        <v>737</v>
      </c>
      <c r="E24" s="1205">
        <v>2500000</v>
      </c>
      <c r="F24" s="909" t="s">
        <v>738</v>
      </c>
      <c r="G24" s="910">
        <v>0</v>
      </c>
      <c r="H24" s="911">
        <v>300000</v>
      </c>
      <c r="I24" s="912">
        <v>75000</v>
      </c>
      <c r="J24" s="912">
        <v>0</v>
      </c>
      <c r="K24" s="482"/>
    </row>
    <row r="25" spans="1:11" ht="12.75">
      <c r="A25" s="1193"/>
      <c r="B25" s="1197"/>
      <c r="C25" s="1199"/>
      <c r="D25" s="1203"/>
      <c r="E25" s="1206"/>
      <c r="F25" s="913" t="s">
        <v>739</v>
      </c>
      <c r="G25" s="914">
        <v>0</v>
      </c>
      <c r="H25" s="915">
        <v>0</v>
      </c>
      <c r="I25" s="916">
        <v>0</v>
      </c>
      <c r="J25" s="916">
        <v>0</v>
      </c>
      <c r="K25" s="482"/>
    </row>
    <row r="26" spans="1:11" ht="12.75">
      <c r="A26" s="1193"/>
      <c r="B26" s="1197"/>
      <c r="C26" s="1199"/>
      <c r="D26" s="1203"/>
      <c r="E26" s="1206"/>
      <c r="F26" s="913" t="s">
        <v>682</v>
      </c>
      <c r="G26" s="914">
        <v>0</v>
      </c>
      <c r="H26" s="915">
        <v>0</v>
      </c>
      <c r="I26" s="916">
        <v>0</v>
      </c>
      <c r="J26" s="916">
        <v>0</v>
      </c>
      <c r="K26" s="482"/>
    </row>
    <row r="27" spans="1:11" ht="40.5" customHeight="1" thickBot="1">
      <c r="A27" s="1193"/>
      <c r="B27" s="1197"/>
      <c r="C27" s="1199"/>
      <c r="D27" s="1203"/>
      <c r="E27" s="1206"/>
      <c r="F27" s="913" t="s">
        <v>740</v>
      </c>
      <c r="G27" s="914">
        <v>0</v>
      </c>
      <c r="H27" s="915">
        <v>1500000</v>
      </c>
      <c r="I27" s="916">
        <v>375000</v>
      </c>
      <c r="J27" s="916">
        <v>0</v>
      </c>
      <c r="K27" s="482"/>
    </row>
    <row r="28" spans="1:11" ht="13.5" thickBot="1">
      <c r="A28" s="1194"/>
      <c r="B28" s="1208" t="s">
        <v>751</v>
      </c>
      <c r="C28" s="1200"/>
      <c r="D28" s="1203"/>
      <c r="E28" s="1206"/>
      <c r="F28" s="917" t="s">
        <v>684</v>
      </c>
      <c r="G28" s="914">
        <v>0</v>
      </c>
      <c r="H28" s="918">
        <v>200000</v>
      </c>
      <c r="I28" s="919">
        <v>50000</v>
      </c>
      <c r="J28" s="919">
        <v>0</v>
      </c>
      <c r="K28" s="482"/>
    </row>
    <row r="29" spans="1:10" s="482" customFormat="1" ht="38.25" customHeight="1" thickBot="1">
      <c r="A29" s="1195"/>
      <c r="B29" s="1209"/>
      <c r="C29" s="1201"/>
      <c r="D29" s="1204"/>
      <c r="E29" s="1207"/>
      <c r="F29" s="920" t="s">
        <v>742</v>
      </c>
      <c r="G29" s="921">
        <f>SUM(G24:G28)</f>
        <v>0</v>
      </c>
      <c r="H29" s="922">
        <f>SUM(H24:H28)</f>
        <v>2000000</v>
      </c>
      <c r="I29" s="923">
        <f>SUM(I24:I28)</f>
        <v>500000</v>
      </c>
      <c r="J29" s="923">
        <f>SUM(J24:J28)</f>
        <v>0</v>
      </c>
    </row>
    <row r="30" spans="1:10" s="482" customFormat="1" ht="20.25" customHeight="1" thickBot="1" thickTop="1">
      <c r="A30" s="1181" t="s">
        <v>752</v>
      </c>
      <c r="B30" s="1182"/>
      <c r="C30" s="1182"/>
      <c r="D30" s="1182"/>
      <c r="E30" s="1182"/>
      <c r="F30" s="1182"/>
      <c r="G30" s="1182"/>
      <c r="H30" s="1182"/>
      <c r="I30" s="1182"/>
      <c r="J30" s="1183"/>
    </row>
    <row r="31" spans="1:10" s="488" customFormat="1" ht="26.25" thickTop="1">
      <c r="A31" s="1163">
        <v>4</v>
      </c>
      <c r="B31" s="1184" t="s">
        <v>716</v>
      </c>
      <c r="C31" s="1167" t="s">
        <v>745</v>
      </c>
      <c r="D31" s="1173" t="s">
        <v>753</v>
      </c>
      <c r="E31" s="1185">
        <v>7000000</v>
      </c>
      <c r="F31" s="924" t="s">
        <v>738</v>
      </c>
      <c r="G31" s="925">
        <v>1395350</v>
      </c>
      <c r="H31" s="926">
        <v>1000000</v>
      </c>
      <c r="I31" s="927">
        <v>0</v>
      </c>
      <c r="J31" s="927">
        <v>0</v>
      </c>
    </row>
    <row r="32" spans="1:11" s="489" customFormat="1" ht="12.75">
      <c r="A32" s="1164"/>
      <c r="B32" s="1162"/>
      <c r="C32" s="1168"/>
      <c r="D32" s="1174"/>
      <c r="E32" s="1177"/>
      <c r="F32" s="928" t="s">
        <v>739</v>
      </c>
      <c r="G32" s="929">
        <v>0</v>
      </c>
      <c r="H32" s="930">
        <v>0</v>
      </c>
      <c r="I32" s="931">
        <v>0</v>
      </c>
      <c r="J32" s="931">
        <v>0</v>
      </c>
      <c r="K32" s="488"/>
    </row>
    <row r="33" spans="1:11" s="489" customFormat="1" ht="12.75">
      <c r="A33" s="1164"/>
      <c r="B33" s="1162"/>
      <c r="C33" s="1168"/>
      <c r="D33" s="1174"/>
      <c r="E33" s="1177"/>
      <c r="F33" s="881" t="s">
        <v>682</v>
      </c>
      <c r="G33" s="882">
        <v>0</v>
      </c>
      <c r="H33" s="883">
        <v>0</v>
      </c>
      <c r="I33" s="884">
        <v>0</v>
      </c>
      <c r="J33" s="884">
        <v>0</v>
      </c>
      <c r="K33" s="488"/>
    </row>
    <row r="34" spans="1:11" s="489" customFormat="1" ht="15.75" customHeight="1" thickBot="1">
      <c r="A34" s="1164"/>
      <c r="B34" s="1176"/>
      <c r="C34" s="1168"/>
      <c r="D34" s="1174"/>
      <c r="E34" s="1177"/>
      <c r="F34" s="881" t="s">
        <v>740</v>
      </c>
      <c r="G34" s="882">
        <v>0</v>
      </c>
      <c r="H34" s="883">
        <v>3000000</v>
      </c>
      <c r="I34" s="884">
        <v>0</v>
      </c>
      <c r="J34" s="884">
        <v>0</v>
      </c>
      <c r="K34" s="488"/>
    </row>
    <row r="35" spans="1:11" s="489" customFormat="1" ht="13.5" thickBot="1">
      <c r="A35" s="1164"/>
      <c r="B35" s="1161" t="s">
        <v>754</v>
      </c>
      <c r="C35" s="1168"/>
      <c r="D35" s="1174"/>
      <c r="E35" s="1177"/>
      <c r="F35" s="932" t="s">
        <v>755</v>
      </c>
      <c r="G35" s="897">
        <v>300000</v>
      </c>
      <c r="H35" s="933">
        <v>0</v>
      </c>
      <c r="I35" s="934">
        <v>0</v>
      </c>
      <c r="J35" s="934">
        <v>0</v>
      </c>
      <c r="K35" s="488"/>
    </row>
    <row r="36" spans="1:11" s="489" customFormat="1" ht="31.5" customHeight="1" thickBot="1">
      <c r="A36" s="1165"/>
      <c r="B36" s="1187"/>
      <c r="C36" s="1169"/>
      <c r="D36" s="1175"/>
      <c r="E36" s="1186"/>
      <c r="F36" s="935" t="s">
        <v>742</v>
      </c>
      <c r="G36" s="905">
        <f>SUM(G31:G35)</f>
        <v>1695350</v>
      </c>
      <c r="H36" s="936">
        <f>SUM(H31:H35)</f>
        <v>4000000</v>
      </c>
      <c r="I36" s="937">
        <f>SUM(I31:I35)</f>
        <v>0</v>
      </c>
      <c r="J36" s="937">
        <f>SUM(J31:J35)</f>
        <v>0</v>
      </c>
      <c r="K36" s="488"/>
    </row>
    <row r="37" spans="1:11" ht="21.75" customHeight="1" thickBot="1" thickTop="1">
      <c r="A37" s="1188" t="s">
        <v>756</v>
      </c>
      <c r="B37" s="1189"/>
      <c r="C37" s="1189"/>
      <c r="D37" s="1189"/>
      <c r="E37" s="1189"/>
      <c r="F37" s="1190"/>
      <c r="G37" s="1190"/>
      <c r="H37" s="1190"/>
      <c r="I37" s="1190"/>
      <c r="J37" s="1191"/>
      <c r="K37" s="482"/>
    </row>
    <row r="38" spans="1:11" ht="26.25" thickTop="1">
      <c r="A38" s="1164">
        <v>5</v>
      </c>
      <c r="B38" s="1162" t="s">
        <v>714</v>
      </c>
      <c r="C38" s="1168" t="s">
        <v>745</v>
      </c>
      <c r="D38" s="1174" t="s">
        <v>757</v>
      </c>
      <c r="E38" s="1177">
        <v>500000</v>
      </c>
      <c r="F38" s="928" t="s">
        <v>738</v>
      </c>
      <c r="G38" s="938">
        <v>100000</v>
      </c>
      <c r="H38" s="930">
        <v>100000</v>
      </c>
      <c r="I38" s="931">
        <v>50000</v>
      </c>
      <c r="J38" s="931">
        <v>0</v>
      </c>
      <c r="K38" s="482"/>
    </row>
    <row r="39" spans="1:11" ht="12.75">
      <c r="A39" s="1164"/>
      <c r="B39" s="1162"/>
      <c r="C39" s="1168"/>
      <c r="D39" s="1174"/>
      <c r="E39" s="1178"/>
      <c r="F39" s="881" t="s">
        <v>739</v>
      </c>
      <c r="G39" s="882">
        <v>0</v>
      </c>
      <c r="H39" s="883">
        <v>0</v>
      </c>
      <c r="I39" s="884">
        <v>0</v>
      </c>
      <c r="J39" s="884">
        <v>0</v>
      </c>
      <c r="K39" s="482"/>
    </row>
    <row r="40" spans="1:11" ht="12.75">
      <c r="A40" s="1164"/>
      <c r="B40" s="1162"/>
      <c r="C40" s="1168"/>
      <c r="D40" s="1174"/>
      <c r="E40" s="1178"/>
      <c r="F40" s="881" t="s">
        <v>682</v>
      </c>
      <c r="G40" s="882">
        <v>0</v>
      </c>
      <c r="H40" s="883">
        <v>0</v>
      </c>
      <c r="I40" s="884">
        <v>0</v>
      </c>
      <c r="J40" s="884">
        <v>0</v>
      </c>
      <c r="K40" s="482"/>
    </row>
    <row r="41" spans="1:11" ht="24" customHeight="1" thickBot="1">
      <c r="A41" s="1164"/>
      <c r="B41" s="1176"/>
      <c r="C41" s="1168"/>
      <c r="D41" s="1174"/>
      <c r="E41" s="1178"/>
      <c r="F41" s="881" t="s">
        <v>740</v>
      </c>
      <c r="G41" s="882">
        <v>0</v>
      </c>
      <c r="H41" s="883">
        <v>0</v>
      </c>
      <c r="I41" s="884">
        <v>0</v>
      </c>
      <c r="J41" s="884">
        <v>0</v>
      </c>
      <c r="K41" s="482"/>
    </row>
    <row r="42" spans="1:11" ht="13.5" thickBot="1">
      <c r="A42" s="1164"/>
      <c r="B42" s="1161" t="s">
        <v>758</v>
      </c>
      <c r="C42" s="1168"/>
      <c r="D42" s="1174"/>
      <c r="E42" s="1178"/>
      <c r="F42" s="932" t="s">
        <v>685</v>
      </c>
      <c r="G42" s="897">
        <v>0</v>
      </c>
      <c r="H42" s="933">
        <v>0</v>
      </c>
      <c r="I42" s="939">
        <v>0</v>
      </c>
      <c r="J42" s="939">
        <v>0</v>
      </c>
      <c r="K42" s="482"/>
    </row>
    <row r="43" spans="1:11" ht="42.75" customHeight="1" thickBot="1">
      <c r="A43" s="1165"/>
      <c r="B43" s="1180"/>
      <c r="C43" s="1169"/>
      <c r="D43" s="1175"/>
      <c r="E43" s="1179"/>
      <c r="F43" s="935" t="s">
        <v>742</v>
      </c>
      <c r="G43" s="905">
        <f>SUM(G38:G42)</f>
        <v>100000</v>
      </c>
      <c r="H43" s="940">
        <f>SUM(H38:H42)</f>
        <v>100000</v>
      </c>
      <c r="I43" s="907">
        <f>SUM(I38:I42)</f>
        <v>50000</v>
      </c>
      <c r="J43" s="907">
        <f>SUM(J38:J42)</f>
        <v>0</v>
      </c>
      <c r="K43" s="482"/>
    </row>
    <row r="44" spans="1:11" ht="24.75" customHeight="1" thickTop="1">
      <c r="A44" s="1163">
        <v>6</v>
      </c>
      <c r="B44" s="1166" t="s">
        <v>708</v>
      </c>
      <c r="C44" s="1167" t="s">
        <v>745</v>
      </c>
      <c r="D44" s="1173" t="s">
        <v>759</v>
      </c>
      <c r="E44" s="1158">
        <v>3000000</v>
      </c>
      <c r="F44" s="924" t="s">
        <v>738</v>
      </c>
      <c r="G44" s="892">
        <v>500000</v>
      </c>
      <c r="H44" s="941">
        <v>1000000</v>
      </c>
      <c r="I44" s="927">
        <v>1500000</v>
      </c>
      <c r="J44" s="927">
        <v>0</v>
      </c>
      <c r="K44" s="482"/>
    </row>
    <row r="45" spans="1:11" ht="12.75" customHeight="1">
      <c r="A45" s="1164"/>
      <c r="B45" s="1162"/>
      <c r="C45" s="1168"/>
      <c r="D45" s="1174"/>
      <c r="E45" s="1159"/>
      <c r="F45" s="942" t="s">
        <v>682</v>
      </c>
      <c r="G45" s="897">
        <v>0</v>
      </c>
      <c r="H45" s="943">
        <v>0</v>
      </c>
      <c r="I45" s="884">
        <v>0</v>
      </c>
      <c r="J45" s="884">
        <v>0</v>
      </c>
      <c r="K45" s="482"/>
    </row>
    <row r="46" spans="1:11" ht="26.25" customHeight="1">
      <c r="A46" s="1164"/>
      <c r="B46" s="1162"/>
      <c r="C46" s="1168"/>
      <c r="D46" s="1174"/>
      <c r="E46" s="1159"/>
      <c r="F46" s="881" t="s">
        <v>760</v>
      </c>
      <c r="G46" s="882">
        <v>0</v>
      </c>
      <c r="H46" s="898">
        <v>0</v>
      </c>
      <c r="I46" s="903">
        <v>0</v>
      </c>
      <c r="J46" s="903">
        <v>0</v>
      </c>
      <c r="K46" s="482"/>
    </row>
    <row r="47" spans="1:11" ht="13.5" customHeight="1" thickBot="1">
      <c r="A47" s="1164"/>
      <c r="B47" s="1162"/>
      <c r="C47" s="1168"/>
      <c r="D47" s="1174"/>
      <c r="E47" s="1159"/>
      <c r="F47" s="932" t="s">
        <v>761</v>
      </c>
      <c r="G47" s="892">
        <v>0</v>
      </c>
      <c r="H47" s="898">
        <v>0</v>
      </c>
      <c r="I47" s="939">
        <v>0</v>
      </c>
      <c r="J47" s="939">
        <v>0</v>
      </c>
      <c r="K47" s="482"/>
    </row>
    <row r="48" spans="1:11" ht="64.5" thickBot="1">
      <c r="A48" s="1165"/>
      <c r="B48" s="944" t="s">
        <v>762</v>
      </c>
      <c r="C48" s="1169"/>
      <c r="D48" s="1175"/>
      <c r="E48" s="1160"/>
      <c r="F48" s="935" t="s">
        <v>742</v>
      </c>
      <c r="G48" s="905">
        <f>SUM(G44:G47)</f>
        <v>500000</v>
      </c>
      <c r="H48" s="906">
        <f>SUM(H44:H47)</f>
        <v>1000000</v>
      </c>
      <c r="I48" s="907">
        <f>SUM(I44:I47)</f>
        <v>1500000</v>
      </c>
      <c r="J48" s="907">
        <f>SUM(J44:J47)</f>
        <v>0</v>
      </c>
      <c r="K48" s="482"/>
    </row>
    <row r="49" spans="1:15" ht="26.25" thickTop="1">
      <c r="A49" s="1163">
        <v>7</v>
      </c>
      <c r="B49" s="1170" t="s">
        <v>763</v>
      </c>
      <c r="C49" s="1167" t="s">
        <v>745</v>
      </c>
      <c r="D49" s="1173" t="s">
        <v>753</v>
      </c>
      <c r="E49" s="1158">
        <v>3999628.69</v>
      </c>
      <c r="F49" s="924" t="s">
        <v>738</v>
      </c>
      <c r="G49" s="938">
        <v>274713.2</v>
      </c>
      <c r="H49" s="930">
        <v>149766.12</v>
      </c>
      <c r="I49" s="931">
        <v>0</v>
      </c>
      <c r="J49" s="931">
        <v>0</v>
      </c>
      <c r="K49" s="482"/>
      <c r="O49" s="482"/>
    </row>
    <row r="50" spans="1:11" ht="12.75">
      <c r="A50" s="1164"/>
      <c r="B50" s="1171"/>
      <c r="C50" s="1168"/>
      <c r="D50" s="1174"/>
      <c r="E50" s="1159"/>
      <c r="F50" s="881" t="s">
        <v>739</v>
      </c>
      <c r="G50" s="882">
        <v>0</v>
      </c>
      <c r="H50" s="883">
        <v>0</v>
      </c>
      <c r="I50" s="884">
        <v>0</v>
      </c>
      <c r="J50" s="884">
        <v>0</v>
      </c>
      <c r="K50" s="482"/>
    </row>
    <row r="51" spans="1:11" ht="12.75">
      <c r="A51" s="1164"/>
      <c r="B51" s="1171"/>
      <c r="C51" s="1168"/>
      <c r="D51" s="1174"/>
      <c r="E51" s="1159"/>
      <c r="F51" s="881" t="s">
        <v>682</v>
      </c>
      <c r="G51" s="882">
        <v>0</v>
      </c>
      <c r="H51" s="883"/>
      <c r="I51" s="884">
        <v>0</v>
      </c>
      <c r="J51" s="884">
        <v>0</v>
      </c>
      <c r="K51" s="482"/>
    </row>
    <row r="52" spans="1:11" ht="21" customHeight="1" thickBot="1">
      <c r="A52" s="1164"/>
      <c r="B52" s="1172"/>
      <c r="C52" s="1168"/>
      <c r="D52" s="1174"/>
      <c r="E52" s="1159"/>
      <c r="F52" s="881" t="s">
        <v>740</v>
      </c>
      <c r="G52" s="882">
        <v>2168943.32</v>
      </c>
      <c r="H52" s="883">
        <v>830778.19</v>
      </c>
      <c r="I52" s="884">
        <v>0</v>
      </c>
      <c r="J52" s="884">
        <v>0</v>
      </c>
      <c r="K52" s="482"/>
    </row>
    <row r="53" spans="1:11" ht="13.5" thickBot="1">
      <c r="A53" s="1164"/>
      <c r="B53" s="1161" t="s">
        <v>764</v>
      </c>
      <c r="C53" s="1168"/>
      <c r="D53" s="1174"/>
      <c r="E53" s="1159"/>
      <c r="F53" s="945" t="s">
        <v>761</v>
      </c>
      <c r="G53" s="901">
        <v>289192.44</v>
      </c>
      <c r="H53" s="933">
        <v>110770.42</v>
      </c>
      <c r="I53" s="934">
        <v>0</v>
      </c>
      <c r="J53" s="934">
        <v>0</v>
      </c>
      <c r="K53" s="482"/>
    </row>
    <row r="54" spans="1:11" ht="27.75" customHeight="1" thickBot="1">
      <c r="A54" s="1165"/>
      <c r="B54" s="1162"/>
      <c r="C54" s="1168"/>
      <c r="D54" s="1174"/>
      <c r="E54" s="1160"/>
      <c r="F54" s="946" t="s">
        <v>742</v>
      </c>
      <c r="G54" s="947">
        <f>SUM(G49:G53)</f>
        <v>2732848.96</v>
      </c>
      <c r="H54" s="937">
        <f>SUM(H49:H53)</f>
        <v>1091314.73</v>
      </c>
      <c r="I54" s="937">
        <f>SUM(I49:I53)</f>
        <v>0</v>
      </c>
      <c r="J54" s="937">
        <v>0</v>
      </c>
      <c r="K54" s="482"/>
    </row>
    <row r="55" spans="1:11" ht="14.25" customHeight="1" thickBot="1" thickTop="1">
      <c r="A55" s="1142" t="s">
        <v>472</v>
      </c>
      <c r="B55" s="1143"/>
      <c r="C55" s="1143"/>
      <c r="D55" s="1143"/>
      <c r="E55" s="1143"/>
      <c r="F55" s="1143"/>
      <c r="G55" s="1143"/>
      <c r="H55" s="1143"/>
      <c r="I55" s="1143"/>
      <c r="J55" s="1144"/>
      <c r="K55" s="482"/>
    </row>
    <row r="56" spans="1:11" ht="25.5">
      <c r="A56" s="1145"/>
      <c r="B56" s="1146"/>
      <c r="C56" s="1146"/>
      <c r="D56" s="1146"/>
      <c r="E56" s="1146"/>
      <c r="F56" s="948" t="s">
        <v>738</v>
      </c>
      <c r="G56" s="949">
        <f>G10+G17+G24+G31+G38+G44+G49</f>
        <v>3295063.2</v>
      </c>
      <c r="H56" s="950">
        <f>H10+H17+H24+H31+H38+H44+H49</f>
        <v>3149766.12</v>
      </c>
      <c r="I56" s="949">
        <f>I10+I17+I24+I31+I38+I44+I49</f>
        <v>2463012</v>
      </c>
      <c r="J56" s="949">
        <f>J10+J17+J24+J31+J38+J44+J49</f>
        <v>307500</v>
      </c>
      <c r="K56" s="482"/>
    </row>
    <row r="57" spans="1:11" ht="12.75">
      <c r="A57" s="1147"/>
      <c r="B57" s="1148"/>
      <c r="C57" s="1148"/>
      <c r="D57" s="1148"/>
      <c r="E57" s="1148"/>
      <c r="F57" s="951" t="s">
        <v>739</v>
      </c>
      <c r="G57" s="952">
        <f>G11+G18+G25+G32+G39+G50</f>
        <v>400000</v>
      </c>
      <c r="H57" s="953">
        <f>H11+H18+H25+H32+H39+H50</f>
        <v>0</v>
      </c>
      <c r="I57" s="952">
        <f>I11+I18+I25+I32+I39+I50</f>
        <v>0</v>
      </c>
      <c r="J57" s="952">
        <f>J11+J18+J25+J32+J39+J50</f>
        <v>0</v>
      </c>
      <c r="K57" s="482"/>
    </row>
    <row r="58" spans="1:11" ht="12.75">
      <c r="A58" s="1147"/>
      <c r="B58" s="1148"/>
      <c r="C58" s="1148"/>
      <c r="D58" s="1148"/>
      <c r="E58" s="1148"/>
      <c r="F58" s="951" t="s">
        <v>682</v>
      </c>
      <c r="G58" s="952">
        <f aca="true" t="shared" si="0" ref="G58:J59">G12+G19+G26+G33+G40+G45+G51</f>
        <v>125000</v>
      </c>
      <c r="H58" s="953">
        <f t="shared" si="0"/>
        <v>0</v>
      </c>
      <c r="I58" s="952">
        <f t="shared" si="0"/>
        <v>0</v>
      </c>
      <c r="J58" s="952">
        <f t="shared" si="0"/>
        <v>0</v>
      </c>
      <c r="K58" s="482"/>
    </row>
    <row r="59" spans="1:11" ht="33.75" customHeight="1">
      <c r="A59" s="1147"/>
      <c r="B59" s="1148"/>
      <c r="C59" s="1148"/>
      <c r="D59" s="1148"/>
      <c r="E59" s="1148"/>
      <c r="F59" s="951" t="s">
        <v>765</v>
      </c>
      <c r="G59" s="952">
        <f t="shared" si="0"/>
        <v>5168943.32</v>
      </c>
      <c r="H59" s="954">
        <f t="shared" si="0"/>
        <v>8330778.1899999995</v>
      </c>
      <c r="I59" s="952">
        <f t="shared" si="0"/>
        <v>4565060</v>
      </c>
      <c r="J59" s="955">
        <f t="shared" si="0"/>
        <v>1537500</v>
      </c>
      <c r="K59" s="490"/>
    </row>
    <row r="60" spans="1:10" ht="12.75">
      <c r="A60" s="1147"/>
      <c r="B60" s="1148"/>
      <c r="C60" s="1148"/>
      <c r="D60" s="1148"/>
      <c r="E60" s="1148"/>
      <c r="F60" s="956" t="s">
        <v>685</v>
      </c>
      <c r="G60" s="952">
        <f>G42</f>
        <v>0</v>
      </c>
      <c r="H60" s="953">
        <f>H42</f>
        <v>0</v>
      </c>
      <c r="I60" s="952">
        <f>I42</f>
        <v>0</v>
      </c>
      <c r="J60" s="952">
        <f>J42</f>
        <v>0</v>
      </c>
    </row>
    <row r="61" spans="1:10" ht="12.75">
      <c r="A61" s="1147"/>
      <c r="B61" s="1148"/>
      <c r="C61" s="1148"/>
      <c r="D61" s="1148"/>
      <c r="E61" s="1148"/>
      <c r="F61" s="956" t="s">
        <v>761</v>
      </c>
      <c r="G61" s="952">
        <f>G14+G21+G28+G47+G53</f>
        <v>689192.44</v>
      </c>
      <c r="H61" s="953">
        <f>H14+H21+H28+H47+H53</f>
        <v>710770.42</v>
      </c>
      <c r="I61" s="952">
        <f>I14+I21+I28+I47+I53</f>
        <v>608674</v>
      </c>
      <c r="J61" s="952">
        <f>J14+J21+J28+J47+J53</f>
        <v>205000</v>
      </c>
    </row>
    <row r="62" spans="1:10" ht="12.75">
      <c r="A62" s="1147"/>
      <c r="B62" s="1148"/>
      <c r="C62" s="1148"/>
      <c r="D62" s="1148"/>
      <c r="E62" s="1148"/>
      <c r="F62" s="1152" t="s">
        <v>766</v>
      </c>
      <c r="G62" s="1154">
        <f>G35</f>
        <v>300000</v>
      </c>
      <c r="H62" s="1156">
        <f>H35</f>
        <v>0</v>
      </c>
      <c r="I62" s="1154">
        <f>I35</f>
        <v>0</v>
      </c>
      <c r="J62" s="1154">
        <f>J35</f>
        <v>0</v>
      </c>
    </row>
    <row r="63" spans="1:10" ht="9.75" customHeight="1">
      <c r="A63" s="1147"/>
      <c r="B63" s="1148"/>
      <c r="C63" s="1148"/>
      <c r="D63" s="1148"/>
      <c r="E63" s="1148"/>
      <c r="F63" s="1153"/>
      <c r="G63" s="1155"/>
      <c r="H63" s="1157"/>
      <c r="I63" s="1155"/>
      <c r="J63" s="1155"/>
    </row>
    <row r="64" spans="1:11" ht="13.5" thickBot="1">
      <c r="A64" s="1149"/>
      <c r="B64" s="1150"/>
      <c r="C64" s="1150"/>
      <c r="D64" s="1150"/>
      <c r="E64" s="1151"/>
      <c r="F64" s="957" t="s">
        <v>742</v>
      </c>
      <c r="G64" s="958">
        <f>SUM(G56:G63)</f>
        <v>9978198.959999999</v>
      </c>
      <c r="H64" s="959">
        <f>SUM(H56:H63)</f>
        <v>12191314.729999999</v>
      </c>
      <c r="I64" s="958">
        <f>SUM(I56:I63)</f>
        <v>7636746</v>
      </c>
      <c r="J64" s="960">
        <f>SUM(J56:J63)</f>
        <v>2050000</v>
      </c>
      <c r="K64" s="482"/>
    </row>
    <row r="65" ht="12.75">
      <c r="J65" s="482"/>
    </row>
  </sheetData>
  <mergeCells count="59">
    <mergeCell ref="E6:E7"/>
    <mergeCell ref="F6:F7"/>
    <mergeCell ref="E10:E15"/>
    <mergeCell ref="G6:J6"/>
    <mergeCell ref="A9:J9"/>
    <mergeCell ref="A6:A7"/>
    <mergeCell ref="B6:B7"/>
    <mergeCell ref="C6:C7"/>
    <mergeCell ref="D6:D7"/>
    <mergeCell ref="A10:A15"/>
    <mergeCell ref="E17:E22"/>
    <mergeCell ref="B21:B22"/>
    <mergeCell ref="C10:C15"/>
    <mergeCell ref="D10:D15"/>
    <mergeCell ref="B10:B14"/>
    <mergeCell ref="A16:J16"/>
    <mergeCell ref="A17:A22"/>
    <mergeCell ref="B17:B19"/>
    <mergeCell ref="C17:C22"/>
    <mergeCell ref="D17:D22"/>
    <mergeCell ref="A23:J23"/>
    <mergeCell ref="A24:A29"/>
    <mergeCell ref="B24:B27"/>
    <mergeCell ref="C24:C29"/>
    <mergeCell ref="D24:D29"/>
    <mergeCell ref="E24:E29"/>
    <mergeCell ref="B28:B29"/>
    <mergeCell ref="E44:E48"/>
    <mergeCell ref="A30:J30"/>
    <mergeCell ref="A31:A36"/>
    <mergeCell ref="B31:B34"/>
    <mergeCell ref="C31:C36"/>
    <mergeCell ref="D31:D36"/>
    <mergeCell ref="E31:E36"/>
    <mergeCell ref="B35:B36"/>
    <mergeCell ref="A37:J37"/>
    <mergeCell ref="A38:A43"/>
    <mergeCell ref="B38:B41"/>
    <mergeCell ref="C38:C43"/>
    <mergeCell ref="D38:D43"/>
    <mergeCell ref="E38:E43"/>
    <mergeCell ref="B42:B43"/>
    <mergeCell ref="E49:E54"/>
    <mergeCell ref="B53:B54"/>
    <mergeCell ref="A44:A48"/>
    <mergeCell ref="B44:B47"/>
    <mergeCell ref="C44:C48"/>
    <mergeCell ref="A49:A54"/>
    <mergeCell ref="B49:B52"/>
    <mergeCell ref="C49:C54"/>
    <mergeCell ref="D49:D54"/>
    <mergeCell ref="D44:D48"/>
    <mergeCell ref="A55:J55"/>
    <mergeCell ref="A56:E64"/>
    <mergeCell ref="F62:F63"/>
    <mergeCell ref="G62:G63"/>
    <mergeCell ref="H62:H63"/>
    <mergeCell ref="I62:I63"/>
    <mergeCell ref="J62:J63"/>
  </mergeCells>
  <printOptions/>
  <pageMargins left="0.75" right="0.75" top="1" bottom="1" header="0.5" footer="0.5"/>
  <pageSetup horizontalDpi="300" verticalDpi="300" orientation="portrait" paperSize="9" scale="70" r:id="rId1"/>
  <rowBreaks count="1" manualBreakCount="1">
    <brk id="43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8"/>
  <sheetViews>
    <sheetView workbookViewId="0" topLeftCell="F1">
      <selection activeCell="O8" sqref="O8"/>
    </sheetView>
  </sheetViews>
  <sheetFormatPr defaultColWidth="9.140625" defaultRowHeight="12.75"/>
  <cols>
    <col min="1" max="1" width="6.00390625" style="47" customWidth="1"/>
    <col min="2" max="2" width="44.140625" style="47" customWidth="1"/>
    <col min="3" max="3" width="6.00390625" style="48" customWidth="1"/>
    <col min="4" max="4" width="8.8515625" style="48" bestFit="1" customWidth="1"/>
    <col min="5" max="5" width="15.28125" style="47" customWidth="1"/>
    <col min="6" max="6" width="13.140625" style="405" customWidth="1"/>
    <col min="7" max="7" width="13.00390625" style="47" customWidth="1"/>
    <col min="8" max="8" width="11.140625" style="47" customWidth="1"/>
    <col min="9" max="9" width="12.28125" style="406" customWidth="1"/>
    <col min="10" max="10" width="10.7109375" style="406" customWidth="1"/>
    <col min="11" max="11" width="11.28125" style="407" hidden="1" customWidth="1"/>
    <col min="12" max="16384" width="9.140625" style="408" customWidth="1"/>
  </cols>
  <sheetData>
    <row r="1" spans="9:10" ht="15.75">
      <c r="I1" s="41" t="s">
        <v>767</v>
      </c>
      <c r="J1" s="41"/>
    </row>
    <row r="2" spans="9:10" ht="15.75">
      <c r="I2" s="41" t="s">
        <v>783</v>
      </c>
      <c r="J2" s="41"/>
    </row>
    <row r="3" spans="9:10" ht="15.75">
      <c r="I3" s="41" t="s">
        <v>768</v>
      </c>
      <c r="J3" s="41"/>
    </row>
    <row r="4" spans="9:10" ht="15.75">
      <c r="I4" s="41" t="s">
        <v>784</v>
      </c>
      <c r="J4" s="41"/>
    </row>
    <row r="5" spans="1:8" ht="47.25" customHeight="1">
      <c r="A5" s="1135" t="s">
        <v>769</v>
      </c>
      <c r="B5" s="1136"/>
      <c r="C5" s="1136"/>
      <c r="D5" s="1136"/>
      <c r="E5" s="1136"/>
      <c r="F5" s="1136"/>
      <c r="G5" s="1136"/>
      <c r="H5" s="1136"/>
    </row>
    <row r="6" spans="1:11" s="410" customFormat="1" ht="15" customHeight="1">
      <c r="A6" s="1242" t="s">
        <v>673</v>
      </c>
      <c r="B6" s="1242" t="s">
        <v>0</v>
      </c>
      <c r="C6" s="1242" t="s">
        <v>125</v>
      </c>
      <c r="D6" s="1242" t="s">
        <v>126</v>
      </c>
      <c r="E6" s="1245" t="s">
        <v>674</v>
      </c>
      <c r="F6" s="1239" t="s">
        <v>38</v>
      </c>
      <c r="G6" s="1240"/>
      <c r="H6" s="1240"/>
      <c r="I6" s="1240"/>
      <c r="J6" s="1248"/>
      <c r="K6" s="1235" t="s">
        <v>676</v>
      </c>
    </row>
    <row r="7" spans="1:11" s="410" customFormat="1" ht="15" customHeight="1">
      <c r="A7" s="1243"/>
      <c r="B7" s="1243"/>
      <c r="C7" s="1243"/>
      <c r="D7" s="1243"/>
      <c r="E7" s="1246"/>
      <c r="F7" s="1237" t="s">
        <v>680</v>
      </c>
      <c r="G7" s="1239" t="s">
        <v>132</v>
      </c>
      <c r="H7" s="1240"/>
      <c r="I7" s="1240"/>
      <c r="J7" s="1241"/>
      <c r="K7" s="1236"/>
    </row>
    <row r="8" spans="1:11" s="410" customFormat="1" ht="52.5" customHeight="1">
      <c r="A8" s="1244"/>
      <c r="B8" s="1244"/>
      <c r="C8" s="1244"/>
      <c r="D8" s="1244"/>
      <c r="E8" s="1247"/>
      <c r="F8" s="1238"/>
      <c r="G8" s="985" t="s">
        <v>681</v>
      </c>
      <c r="H8" s="985" t="s">
        <v>682</v>
      </c>
      <c r="I8" s="986" t="s">
        <v>684</v>
      </c>
      <c r="J8" s="985" t="s">
        <v>685</v>
      </c>
      <c r="K8" s="1236"/>
    </row>
    <row r="9" spans="1:11" s="412" customFormat="1" ht="13.5" thickBot="1">
      <c r="A9" s="987" t="s">
        <v>2</v>
      </c>
      <c r="B9" s="988" t="s">
        <v>3</v>
      </c>
      <c r="C9" s="988" t="s">
        <v>4</v>
      </c>
      <c r="D9" s="987" t="s">
        <v>5</v>
      </c>
      <c r="E9" s="989" t="s">
        <v>6</v>
      </c>
      <c r="F9" s="990" t="s">
        <v>686</v>
      </c>
      <c r="G9" s="987" t="s">
        <v>687</v>
      </c>
      <c r="H9" s="987" t="s">
        <v>688</v>
      </c>
      <c r="I9" s="988" t="s">
        <v>689</v>
      </c>
      <c r="J9" s="988" t="s">
        <v>690</v>
      </c>
      <c r="K9" s="411" t="s">
        <v>693</v>
      </c>
    </row>
    <row r="10" spans="1:11" s="423" customFormat="1" ht="30.75" customHeight="1" thickTop="1">
      <c r="A10" s="413">
        <v>1</v>
      </c>
      <c r="B10" s="414" t="s">
        <v>694</v>
      </c>
      <c r="C10" s="415" t="s">
        <v>28</v>
      </c>
      <c r="D10" s="416" t="s">
        <v>148</v>
      </c>
      <c r="E10" s="417">
        <f>SUM(F10:J10)</f>
        <v>3550000</v>
      </c>
      <c r="F10" s="418">
        <v>875000</v>
      </c>
      <c r="G10" s="418">
        <v>2250000</v>
      </c>
      <c r="H10" s="419">
        <v>125000</v>
      </c>
      <c r="I10" s="420">
        <v>300000</v>
      </c>
      <c r="J10" s="420"/>
      <c r="K10" s="422"/>
    </row>
    <row r="11" spans="1:11" s="423" customFormat="1" ht="76.5" customHeight="1">
      <c r="A11" s="424">
        <v>2</v>
      </c>
      <c r="B11" s="425" t="s">
        <v>695</v>
      </c>
      <c r="C11" s="426" t="s">
        <v>28</v>
      </c>
      <c r="D11" s="427" t="s">
        <v>148</v>
      </c>
      <c r="E11" s="428">
        <f>SUM(F11:J11)</f>
        <v>1000000</v>
      </c>
      <c r="F11" s="428">
        <v>150000</v>
      </c>
      <c r="G11" s="428">
        <v>750000</v>
      </c>
      <c r="H11" s="429"/>
      <c r="I11" s="428">
        <v>100000</v>
      </c>
      <c r="J11" s="428"/>
      <c r="K11" s="422"/>
    </row>
    <row r="12" spans="1:11" s="423" customFormat="1" ht="30.75" customHeight="1">
      <c r="A12" s="424">
        <v>3</v>
      </c>
      <c r="B12" s="425" t="s">
        <v>696</v>
      </c>
      <c r="C12" s="426" t="s">
        <v>28</v>
      </c>
      <c r="D12" s="427" t="s">
        <v>148</v>
      </c>
      <c r="E12" s="428">
        <f>SUM(F12:J12)</f>
        <v>2732849</v>
      </c>
      <c r="F12" s="428">
        <v>274714</v>
      </c>
      <c r="G12" s="428">
        <v>2168943</v>
      </c>
      <c r="H12" s="429"/>
      <c r="I12" s="428">
        <v>289192</v>
      </c>
      <c r="J12" s="428"/>
      <c r="K12" s="422"/>
    </row>
    <row r="13" spans="1:11" s="423" customFormat="1" ht="30.75" customHeight="1">
      <c r="A13" s="424">
        <v>4</v>
      </c>
      <c r="B13" s="425" t="s">
        <v>697</v>
      </c>
      <c r="C13" s="431" t="s">
        <v>28</v>
      </c>
      <c r="D13" s="427" t="s">
        <v>148</v>
      </c>
      <c r="E13" s="432">
        <f>SUM(F13:J13)</f>
        <v>1607576</v>
      </c>
      <c r="F13" s="432">
        <v>232335</v>
      </c>
      <c r="G13" s="432">
        <v>1213448</v>
      </c>
      <c r="H13" s="432"/>
      <c r="I13" s="428">
        <v>161793</v>
      </c>
      <c r="J13" s="428"/>
      <c r="K13" s="422"/>
    </row>
    <row r="14" spans="1:11" s="423" customFormat="1" ht="21.75" customHeight="1" hidden="1">
      <c r="A14" s="424">
        <v>5</v>
      </c>
      <c r="B14" s="425"/>
      <c r="C14" s="431" t="s">
        <v>28</v>
      </c>
      <c r="D14" s="427" t="s">
        <v>148</v>
      </c>
      <c r="E14" s="432"/>
      <c r="F14" s="432"/>
      <c r="G14" s="433"/>
      <c r="H14" s="432"/>
      <c r="I14" s="428"/>
      <c r="J14" s="428"/>
      <c r="K14" s="422"/>
    </row>
    <row r="15" spans="1:11" s="437" customFormat="1" ht="28.5" customHeight="1">
      <c r="A15" s="991"/>
      <c r="B15" s="992" t="s">
        <v>698</v>
      </c>
      <c r="C15" s="993" t="s">
        <v>28</v>
      </c>
      <c r="D15" s="994"/>
      <c r="E15" s="995">
        <f>SUM(E10:E14)</f>
        <v>8890425</v>
      </c>
      <c r="F15" s="995">
        <f aca="true" t="shared" si="0" ref="F15:K15">SUM(F10:F14)</f>
        <v>1532049</v>
      </c>
      <c r="G15" s="995">
        <f t="shared" si="0"/>
        <v>6382391</v>
      </c>
      <c r="H15" s="995">
        <f t="shared" si="0"/>
        <v>125000</v>
      </c>
      <c r="I15" s="995">
        <f t="shared" si="0"/>
        <v>850985</v>
      </c>
      <c r="J15" s="995">
        <f t="shared" si="0"/>
        <v>0</v>
      </c>
      <c r="K15" s="436">
        <f t="shared" si="0"/>
        <v>0</v>
      </c>
    </row>
    <row r="16" spans="1:11" s="423" customFormat="1" ht="31.5" customHeight="1">
      <c r="A16" s="424">
        <v>5</v>
      </c>
      <c r="B16" s="425" t="s">
        <v>699</v>
      </c>
      <c r="C16" s="431">
        <v>600</v>
      </c>
      <c r="D16" s="424">
        <v>60016</v>
      </c>
      <c r="E16" s="428">
        <f>SUM(F16:J16)</f>
        <v>900000</v>
      </c>
      <c r="F16" s="428">
        <v>115000</v>
      </c>
      <c r="G16" s="428">
        <v>675000</v>
      </c>
      <c r="H16" s="428"/>
      <c r="I16" s="428"/>
      <c r="J16" s="428">
        <v>110000</v>
      </c>
      <c r="K16" s="422"/>
    </row>
    <row r="17" spans="1:11" s="423" customFormat="1" ht="32.25" customHeight="1">
      <c r="A17" s="424">
        <v>6</v>
      </c>
      <c r="B17" s="425" t="s">
        <v>701</v>
      </c>
      <c r="C17" s="438">
        <v>600</v>
      </c>
      <c r="D17" s="439">
        <v>60016</v>
      </c>
      <c r="E17" s="428">
        <f>SUM(F17:J17)</f>
        <v>500000</v>
      </c>
      <c r="F17" s="421">
        <v>75000</v>
      </c>
      <c r="G17" s="428">
        <v>375000</v>
      </c>
      <c r="H17" s="428"/>
      <c r="I17" s="428">
        <v>50000</v>
      </c>
      <c r="J17" s="428"/>
      <c r="K17" s="422"/>
    </row>
    <row r="18" spans="1:11" s="423" customFormat="1" ht="22.5" customHeight="1">
      <c r="A18" s="424">
        <v>7</v>
      </c>
      <c r="B18" s="425" t="s">
        <v>702</v>
      </c>
      <c r="C18" s="438">
        <v>600</v>
      </c>
      <c r="D18" s="439">
        <v>60016</v>
      </c>
      <c r="E18" s="428">
        <f>SUM(F18:J18)</f>
        <v>750000</v>
      </c>
      <c r="F18" s="421">
        <v>112500</v>
      </c>
      <c r="G18" s="428">
        <v>562500</v>
      </c>
      <c r="H18" s="428"/>
      <c r="I18" s="428">
        <v>75000</v>
      </c>
      <c r="J18" s="428"/>
      <c r="K18" s="422"/>
    </row>
    <row r="19" spans="1:11" s="423" customFormat="1" ht="7.5" customHeight="1" hidden="1">
      <c r="A19" s="424">
        <v>11</v>
      </c>
      <c r="B19" s="425"/>
      <c r="C19" s="431" t="s">
        <v>703</v>
      </c>
      <c r="D19" s="427" t="s">
        <v>704</v>
      </c>
      <c r="E19" s="428"/>
      <c r="F19" s="432"/>
      <c r="G19" s="432"/>
      <c r="H19" s="432"/>
      <c r="I19" s="428"/>
      <c r="J19" s="428"/>
      <c r="K19" s="422"/>
    </row>
    <row r="20" spans="1:11" s="441" customFormat="1" ht="47.25" customHeight="1">
      <c r="A20" s="993"/>
      <c r="B20" s="992" t="s">
        <v>705</v>
      </c>
      <c r="C20" s="993">
        <v>600</v>
      </c>
      <c r="D20" s="996"/>
      <c r="E20" s="995">
        <f aca="true" t="shared" si="1" ref="E20:J20">SUM(E16:E18)</f>
        <v>2150000</v>
      </c>
      <c r="F20" s="995">
        <f t="shared" si="1"/>
        <v>302500</v>
      </c>
      <c r="G20" s="995">
        <f t="shared" si="1"/>
        <v>1612500</v>
      </c>
      <c r="H20" s="995">
        <f t="shared" si="1"/>
        <v>0</v>
      </c>
      <c r="I20" s="995">
        <f t="shared" si="1"/>
        <v>125000</v>
      </c>
      <c r="J20" s="995">
        <f t="shared" si="1"/>
        <v>110000</v>
      </c>
      <c r="K20" s="436">
        <f>SUM(K16:K19)</f>
        <v>0</v>
      </c>
    </row>
    <row r="21" spans="1:11" s="423" customFormat="1" ht="21" customHeight="1" hidden="1">
      <c r="A21" s="424">
        <v>27</v>
      </c>
      <c r="B21" s="459"/>
      <c r="C21" s="460">
        <v>926</v>
      </c>
      <c r="D21" s="461" t="s">
        <v>724</v>
      </c>
      <c r="E21" s="432"/>
      <c r="F21" s="432"/>
      <c r="G21" s="433"/>
      <c r="H21" s="432"/>
      <c r="I21" s="428"/>
      <c r="J21" s="428"/>
      <c r="K21" s="422"/>
    </row>
    <row r="22" spans="1:11" s="423" customFormat="1" ht="15.75" customHeight="1" hidden="1">
      <c r="A22" s="424">
        <v>28</v>
      </c>
      <c r="B22" s="459"/>
      <c r="C22" s="460">
        <v>926</v>
      </c>
      <c r="D22" s="461" t="s">
        <v>724</v>
      </c>
      <c r="E22" s="432"/>
      <c r="F22" s="432"/>
      <c r="G22" s="433"/>
      <c r="H22" s="432"/>
      <c r="I22" s="428"/>
      <c r="J22" s="428"/>
      <c r="K22" s="422"/>
    </row>
    <row r="23" spans="1:11" s="441" customFormat="1" ht="33" customHeight="1" hidden="1">
      <c r="A23" s="463"/>
      <c r="B23" s="462" t="s">
        <v>725</v>
      </c>
      <c r="C23" s="463">
        <v>926</v>
      </c>
      <c r="D23" s="464"/>
      <c r="E23" s="436">
        <f>SUM(E21:E22)</f>
        <v>0</v>
      </c>
      <c r="F23" s="436">
        <f aca="true" t="shared" si="2" ref="F23:K23">SUM(F21:F22)</f>
        <v>0</v>
      </c>
      <c r="G23" s="436">
        <f t="shared" si="2"/>
        <v>0</v>
      </c>
      <c r="H23" s="436">
        <f t="shared" si="2"/>
        <v>0</v>
      </c>
      <c r="I23" s="436">
        <f t="shared" si="2"/>
        <v>0</v>
      </c>
      <c r="J23" s="436">
        <f t="shared" si="2"/>
        <v>0</v>
      </c>
      <c r="K23" s="456">
        <f t="shared" si="2"/>
        <v>0</v>
      </c>
    </row>
    <row r="24" spans="1:11" ht="25.5" customHeight="1" thickBot="1">
      <c r="A24" s="466"/>
      <c r="B24" s="467" t="s">
        <v>472</v>
      </c>
      <c r="C24" s="468"/>
      <c r="D24" s="468"/>
      <c r="E24" s="469">
        <f aca="true" t="shared" si="3" ref="E24:K24">E15+E20</f>
        <v>11040425</v>
      </c>
      <c r="F24" s="469">
        <f t="shared" si="3"/>
        <v>1834549</v>
      </c>
      <c r="G24" s="469">
        <f t="shared" si="3"/>
        <v>7994891</v>
      </c>
      <c r="H24" s="469">
        <f t="shared" si="3"/>
        <v>125000</v>
      </c>
      <c r="I24" s="469">
        <f t="shared" si="3"/>
        <v>975985</v>
      </c>
      <c r="J24" s="469">
        <f t="shared" si="3"/>
        <v>110000</v>
      </c>
      <c r="K24" s="469">
        <f t="shared" si="3"/>
        <v>0</v>
      </c>
    </row>
    <row r="25" spans="2:10" ht="15.75">
      <c r="B25" s="470"/>
      <c r="E25" s="405"/>
      <c r="G25" s="405"/>
      <c r="H25" s="405"/>
      <c r="I25" s="471"/>
      <c r="J25" s="471"/>
    </row>
    <row r="26" spans="2:10" ht="15.75">
      <c r="B26" s="470"/>
      <c r="E26" s="405"/>
      <c r="F26" s="493"/>
      <c r="G26" s="405"/>
      <c r="H26" s="405"/>
      <c r="I26" s="471"/>
      <c r="J26" s="471"/>
    </row>
    <row r="27" spans="2:10" ht="15.75">
      <c r="B27" s="470"/>
      <c r="E27" s="405"/>
      <c r="G27" s="405"/>
      <c r="H27" s="405"/>
      <c r="I27" s="471"/>
      <c r="J27" s="471"/>
    </row>
    <row r="28" spans="2:10" ht="15.75">
      <c r="B28" s="470"/>
      <c r="E28" s="405"/>
      <c r="G28" s="405"/>
      <c r="H28" s="405"/>
      <c r="I28" s="471"/>
      <c r="J28" s="471"/>
    </row>
    <row r="29" spans="2:10" ht="15.75">
      <c r="B29" s="470"/>
      <c r="E29" s="405"/>
      <c r="G29" s="405"/>
      <c r="H29" s="405"/>
      <c r="I29" s="471"/>
      <c r="J29" s="471"/>
    </row>
    <row r="30" spans="2:10" ht="15.75">
      <c r="B30" s="470"/>
      <c r="E30" s="405"/>
      <c r="G30" s="405"/>
      <c r="H30" s="405"/>
      <c r="I30" s="471"/>
      <c r="J30" s="471"/>
    </row>
    <row r="31" spans="2:10" ht="15.75">
      <c r="B31" s="470"/>
      <c r="E31" s="405"/>
      <c r="G31" s="405"/>
      <c r="H31" s="405"/>
      <c r="I31" s="471"/>
      <c r="J31" s="471"/>
    </row>
    <row r="32" spans="2:10" ht="15.75">
      <c r="B32" s="470"/>
      <c r="E32" s="405"/>
      <c r="G32" s="405"/>
      <c r="H32" s="405"/>
      <c r="I32" s="471"/>
      <c r="J32" s="471"/>
    </row>
    <row r="33" spans="2:10" ht="15.75">
      <c r="B33" s="470"/>
      <c r="E33" s="405"/>
      <c r="G33" s="405"/>
      <c r="H33" s="405"/>
      <c r="I33" s="471"/>
      <c r="J33" s="471"/>
    </row>
    <row r="34" spans="2:10" ht="15.75">
      <c r="B34" s="470"/>
      <c r="E34" s="405"/>
      <c r="G34" s="405"/>
      <c r="H34" s="405"/>
      <c r="I34" s="471"/>
      <c r="J34" s="471"/>
    </row>
    <row r="35" spans="2:10" ht="15.75">
      <c r="B35" s="470"/>
      <c r="E35" s="405"/>
      <c r="G35" s="405"/>
      <c r="H35" s="405"/>
      <c r="I35" s="471"/>
      <c r="J35" s="471"/>
    </row>
    <row r="36" spans="2:10" ht="15.75">
      <c r="B36" s="470"/>
      <c r="E36" s="405"/>
      <c r="G36" s="405"/>
      <c r="H36" s="405"/>
      <c r="I36" s="471"/>
      <c r="J36" s="471"/>
    </row>
    <row r="37" spans="2:10" ht="15.75">
      <c r="B37" s="470"/>
      <c r="E37" s="405"/>
      <c r="G37" s="405"/>
      <c r="H37" s="405"/>
      <c r="I37" s="471"/>
      <c r="J37" s="471"/>
    </row>
    <row r="38" spans="2:10" ht="15.75">
      <c r="B38" s="470"/>
      <c r="E38" s="405"/>
      <c r="G38" s="405"/>
      <c r="H38" s="405"/>
      <c r="I38" s="471"/>
      <c r="J38" s="471"/>
    </row>
    <row r="39" spans="2:10" ht="15.75">
      <c r="B39" s="470"/>
      <c r="E39" s="405"/>
      <c r="G39" s="405"/>
      <c r="H39" s="405"/>
      <c r="I39" s="471"/>
      <c r="J39" s="471"/>
    </row>
    <row r="40" spans="2:10" ht="15.75">
      <c r="B40" s="470"/>
      <c r="E40" s="405"/>
      <c r="G40" s="405"/>
      <c r="H40" s="405"/>
      <c r="I40" s="471"/>
      <c r="J40" s="471"/>
    </row>
    <row r="41" spans="2:10" ht="15.75">
      <c r="B41" s="470"/>
      <c r="E41" s="405"/>
      <c r="G41" s="405"/>
      <c r="H41" s="405"/>
      <c r="I41" s="471"/>
      <c r="J41" s="471"/>
    </row>
    <row r="42" spans="2:10" ht="15.75">
      <c r="B42" s="470"/>
      <c r="E42" s="405"/>
      <c r="G42" s="405"/>
      <c r="H42" s="405"/>
      <c r="I42" s="471"/>
      <c r="J42" s="471"/>
    </row>
    <row r="43" spans="2:10" ht="15.75">
      <c r="B43" s="470"/>
      <c r="E43" s="405"/>
      <c r="G43" s="405"/>
      <c r="H43" s="405"/>
      <c r="I43" s="471"/>
      <c r="J43" s="471"/>
    </row>
    <row r="44" spans="2:10" ht="15.75">
      <c r="B44" s="470"/>
      <c r="E44" s="405"/>
      <c r="G44" s="405"/>
      <c r="H44" s="405"/>
      <c r="I44" s="471"/>
      <c r="J44" s="471"/>
    </row>
    <row r="45" spans="2:10" ht="15.75">
      <c r="B45" s="470"/>
      <c r="E45" s="405"/>
      <c r="G45" s="405"/>
      <c r="H45" s="405"/>
      <c r="I45" s="471"/>
      <c r="J45" s="471"/>
    </row>
    <row r="46" spans="2:10" ht="15.75">
      <c r="B46" s="470"/>
      <c r="E46" s="405"/>
      <c r="G46" s="405"/>
      <c r="H46" s="405"/>
      <c r="I46" s="471"/>
      <c r="J46" s="471"/>
    </row>
    <row r="47" spans="2:10" ht="15.75">
      <c r="B47" s="470"/>
      <c r="E47" s="405"/>
      <c r="G47" s="405"/>
      <c r="H47" s="405"/>
      <c r="I47" s="471"/>
      <c r="J47" s="471"/>
    </row>
    <row r="48" spans="2:10" ht="15.75">
      <c r="B48" s="470"/>
      <c r="E48" s="405"/>
      <c r="G48" s="405"/>
      <c r="H48" s="405"/>
      <c r="I48" s="471"/>
      <c r="J48" s="471"/>
    </row>
    <row r="49" spans="2:10" ht="15.75">
      <c r="B49" s="470"/>
      <c r="E49" s="405"/>
      <c r="G49" s="405"/>
      <c r="H49" s="405"/>
      <c r="I49" s="471"/>
      <c r="J49" s="471"/>
    </row>
    <row r="50" spans="2:10" ht="15.75">
      <c r="B50" s="470"/>
      <c r="E50" s="405"/>
      <c r="G50" s="405"/>
      <c r="H50" s="405"/>
      <c r="I50" s="471"/>
      <c r="J50" s="471"/>
    </row>
    <row r="51" spans="2:10" ht="15.75">
      <c r="B51" s="470"/>
      <c r="E51" s="405"/>
      <c r="G51" s="405"/>
      <c r="H51" s="405"/>
      <c r="I51" s="471"/>
      <c r="J51" s="471"/>
    </row>
    <row r="52" spans="2:10" ht="15.75">
      <c r="B52" s="470"/>
      <c r="E52" s="405"/>
      <c r="G52" s="405"/>
      <c r="H52" s="405"/>
      <c r="I52" s="471"/>
      <c r="J52" s="471"/>
    </row>
    <row r="53" spans="2:10" ht="15.75">
      <c r="B53" s="470"/>
      <c r="E53" s="405"/>
      <c r="G53" s="405"/>
      <c r="H53" s="405"/>
      <c r="I53" s="471"/>
      <c r="J53" s="471"/>
    </row>
    <row r="54" spans="2:10" ht="15.75">
      <c r="B54" s="470"/>
      <c r="E54" s="405"/>
      <c r="G54" s="405"/>
      <c r="H54" s="405"/>
      <c r="I54" s="471"/>
      <c r="J54" s="471"/>
    </row>
    <row r="55" spans="2:10" ht="15.75">
      <c r="B55" s="470"/>
      <c r="E55" s="405"/>
      <c r="G55" s="405"/>
      <c r="H55" s="405"/>
      <c r="I55" s="471"/>
      <c r="J55" s="471"/>
    </row>
    <row r="56" spans="2:10" ht="15.75">
      <c r="B56" s="470"/>
      <c r="E56" s="405"/>
      <c r="G56" s="405"/>
      <c r="H56" s="405"/>
      <c r="I56" s="471"/>
      <c r="J56" s="471"/>
    </row>
    <row r="57" spans="2:10" ht="15.75">
      <c r="B57" s="470"/>
      <c r="E57" s="405"/>
      <c r="G57" s="405"/>
      <c r="H57" s="405"/>
      <c r="I57" s="471"/>
      <c r="J57" s="471"/>
    </row>
    <row r="58" spans="2:10" ht="15.75">
      <c r="B58" s="470"/>
      <c r="E58" s="405"/>
      <c r="G58" s="405"/>
      <c r="H58" s="405"/>
      <c r="I58" s="471"/>
      <c r="J58" s="471"/>
    </row>
    <row r="59" spans="2:10" ht="15.75">
      <c r="B59" s="470"/>
      <c r="E59" s="405"/>
      <c r="G59" s="405"/>
      <c r="H59" s="405"/>
      <c r="I59" s="471"/>
      <c r="J59" s="471"/>
    </row>
    <row r="60" spans="2:10" ht="15.75">
      <c r="B60" s="470"/>
      <c r="E60" s="405"/>
      <c r="G60" s="405"/>
      <c r="H60" s="405"/>
      <c r="I60" s="471"/>
      <c r="J60" s="471"/>
    </row>
    <row r="61" spans="2:10" ht="15.75">
      <c r="B61" s="470"/>
      <c r="E61" s="405"/>
      <c r="G61" s="405"/>
      <c r="H61" s="405"/>
      <c r="I61" s="471"/>
      <c r="J61" s="471"/>
    </row>
    <row r="62" spans="2:10" ht="15.75">
      <c r="B62" s="470"/>
      <c r="E62" s="405"/>
      <c r="G62" s="405"/>
      <c r="H62" s="405"/>
      <c r="I62" s="471"/>
      <c r="J62" s="471"/>
    </row>
    <row r="63" spans="2:10" ht="15.75">
      <c r="B63" s="470"/>
      <c r="E63" s="405"/>
      <c r="G63" s="405"/>
      <c r="H63" s="405"/>
      <c r="I63" s="471"/>
      <c r="J63" s="471"/>
    </row>
    <row r="64" spans="2:10" ht="15.75">
      <c r="B64" s="470"/>
      <c r="E64" s="405"/>
      <c r="G64" s="405"/>
      <c r="H64" s="405"/>
      <c r="I64" s="471"/>
      <c r="J64" s="471"/>
    </row>
    <row r="65" spans="2:10" ht="15.75">
      <c r="B65" s="470"/>
      <c r="E65" s="405"/>
      <c r="G65" s="405"/>
      <c r="H65" s="405"/>
      <c r="I65" s="471"/>
      <c r="J65" s="471"/>
    </row>
    <row r="66" spans="2:10" ht="15.75">
      <c r="B66" s="470"/>
      <c r="E66" s="405"/>
      <c r="G66" s="405"/>
      <c r="H66" s="405"/>
      <c r="I66" s="471"/>
      <c r="J66" s="471"/>
    </row>
    <row r="67" spans="2:10" ht="15.75">
      <c r="B67" s="470"/>
      <c r="E67" s="405"/>
      <c r="G67" s="405"/>
      <c r="H67" s="405"/>
      <c r="I67" s="471"/>
      <c r="J67" s="471"/>
    </row>
    <row r="68" spans="2:10" ht="15.75">
      <c r="B68" s="470"/>
      <c r="E68" s="405"/>
      <c r="G68" s="405"/>
      <c r="H68" s="405"/>
      <c r="I68" s="471"/>
      <c r="J68" s="471"/>
    </row>
    <row r="69" spans="2:10" ht="15.75">
      <c r="B69" s="470"/>
      <c r="E69" s="405"/>
      <c r="G69" s="405"/>
      <c r="H69" s="405"/>
      <c r="I69" s="471"/>
      <c r="J69" s="471"/>
    </row>
    <row r="70" spans="2:10" ht="15.75">
      <c r="B70" s="470"/>
      <c r="E70" s="405"/>
      <c r="G70" s="405"/>
      <c r="H70" s="405"/>
      <c r="I70" s="471"/>
      <c r="J70" s="471"/>
    </row>
    <row r="71" spans="2:10" ht="15.75">
      <c r="B71" s="470"/>
      <c r="E71" s="405"/>
      <c r="G71" s="405"/>
      <c r="H71" s="405"/>
      <c r="I71" s="471"/>
      <c r="J71" s="471"/>
    </row>
    <row r="72" spans="2:10" ht="15.75">
      <c r="B72" s="470"/>
      <c r="E72" s="405"/>
      <c r="G72" s="405"/>
      <c r="H72" s="405"/>
      <c r="I72" s="471"/>
      <c r="J72" s="471"/>
    </row>
    <row r="73" spans="2:10" ht="15.75">
      <c r="B73" s="470"/>
      <c r="E73" s="405"/>
      <c r="G73" s="405"/>
      <c r="H73" s="405"/>
      <c r="I73" s="471"/>
      <c r="J73" s="471"/>
    </row>
    <row r="74" spans="2:10" ht="15.75">
      <c r="B74" s="470"/>
      <c r="E74" s="405"/>
      <c r="G74" s="405"/>
      <c r="H74" s="405"/>
      <c r="I74" s="471"/>
      <c r="J74" s="471"/>
    </row>
    <row r="75" spans="2:10" ht="15.75">
      <c r="B75" s="470"/>
      <c r="E75" s="405"/>
      <c r="G75" s="405"/>
      <c r="H75" s="405"/>
      <c r="I75" s="471"/>
      <c r="J75" s="471"/>
    </row>
    <row r="76" spans="2:10" ht="15.75">
      <c r="B76" s="470"/>
      <c r="E76" s="405"/>
      <c r="G76" s="405"/>
      <c r="H76" s="405"/>
      <c r="I76" s="471"/>
      <c r="J76" s="471"/>
    </row>
    <row r="77" spans="2:10" ht="15.75">
      <c r="B77" s="470"/>
      <c r="E77" s="405"/>
      <c r="G77" s="405"/>
      <c r="H77" s="405"/>
      <c r="I77" s="471"/>
      <c r="J77" s="471"/>
    </row>
    <row r="78" spans="2:10" ht="15.75">
      <c r="B78" s="470"/>
      <c r="E78" s="405"/>
      <c r="G78" s="405"/>
      <c r="H78" s="405"/>
      <c r="I78" s="471"/>
      <c r="J78" s="471"/>
    </row>
    <row r="79" spans="2:10" ht="15.75">
      <c r="B79" s="470"/>
      <c r="E79" s="405"/>
      <c r="G79" s="405"/>
      <c r="H79" s="405"/>
      <c r="I79" s="471"/>
      <c r="J79" s="471"/>
    </row>
    <row r="80" spans="2:10" ht="15.75">
      <c r="B80" s="470"/>
      <c r="E80" s="405"/>
      <c r="G80" s="405"/>
      <c r="H80" s="405"/>
      <c r="I80" s="471"/>
      <c r="J80" s="471"/>
    </row>
    <row r="81" spans="2:10" ht="15.75">
      <c r="B81" s="470"/>
      <c r="E81" s="405"/>
      <c r="G81" s="405"/>
      <c r="H81" s="405"/>
      <c r="I81" s="471"/>
      <c r="J81" s="471"/>
    </row>
    <row r="82" spans="2:10" ht="15.75">
      <c r="B82" s="470"/>
      <c r="E82" s="405"/>
      <c r="G82" s="405"/>
      <c r="H82" s="405"/>
      <c r="I82" s="471"/>
      <c r="J82" s="471"/>
    </row>
    <row r="83" spans="2:10" ht="15.75">
      <c r="B83" s="470"/>
      <c r="E83" s="405"/>
      <c r="G83" s="405"/>
      <c r="H83" s="405"/>
      <c r="I83" s="471"/>
      <c r="J83" s="471"/>
    </row>
    <row r="84" spans="2:10" ht="15.75">
      <c r="B84" s="470"/>
      <c r="E84" s="405"/>
      <c r="G84" s="405"/>
      <c r="H84" s="405"/>
      <c r="I84" s="471"/>
      <c r="J84" s="471"/>
    </row>
    <row r="85" spans="2:10" ht="15.75">
      <c r="B85" s="470"/>
      <c r="E85" s="405"/>
      <c r="G85" s="405"/>
      <c r="H85" s="405"/>
      <c r="I85" s="471"/>
      <c r="J85" s="471"/>
    </row>
    <row r="86" spans="2:10" ht="15.75">
      <c r="B86" s="470"/>
      <c r="E86" s="405"/>
      <c r="G86" s="405"/>
      <c r="H86" s="405"/>
      <c r="I86" s="471"/>
      <c r="J86" s="471"/>
    </row>
    <row r="87" spans="2:10" ht="15.75">
      <c r="B87" s="470"/>
      <c r="E87" s="405"/>
      <c r="G87" s="405"/>
      <c r="H87" s="405"/>
      <c r="I87" s="471"/>
      <c r="J87" s="471"/>
    </row>
    <row r="88" spans="2:10" ht="15.75">
      <c r="B88" s="470"/>
      <c r="E88" s="405"/>
      <c r="G88" s="405"/>
      <c r="H88" s="405"/>
      <c r="I88" s="471"/>
      <c r="J88" s="471"/>
    </row>
    <row r="89" spans="2:10" ht="15.75">
      <c r="B89" s="470"/>
      <c r="E89" s="405"/>
      <c r="G89" s="405"/>
      <c r="H89" s="405"/>
      <c r="I89" s="471"/>
      <c r="J89" s="471"/>
    </row>
    <row r="90" spans="2:10" ht="15.75">
      <c r="B90" s="470"/>
      <c r="E90" s="405"/>
      <c r="G90" s="405"/>
      <c r="H90" s="405"/>
      <c r="I90" s="471"/>
      <c r="J90" s="471"/>
    </row>
    <row r="91" spans="2:10" ht="15.75">
      <c r="B91" s="470"/>
      <c r="E91" s="405"/>
      <c r="G91" s="405"/>
      <c r="H91" s="405"/>
      <c r="I91" s="471"/>
      <c r="J91" s="471"/>
    </row>
    <row r="92" spans="2:10" ht="15.75">
      <c r="B92" s="470"/>
      <c r="E92" s="405"/>
      <c r="G92" s="405"/>
      <c r="H92" s="405"/>
      <c r="I92" s="471"/>
      <c r="J92" s="471"/>
    </row>
    <row r="93" spans="2:10" ht="15.75">
      <c r="B93" s="470"/>
      <c r="E93" s="405"/>
      <c r="G93" s="405"/>
      <c r="H93" s="405"/>
      <c r="I93" s="471"/>
      <c r="J93" s="471"/>
    </row>
    <row r="94" spans="2:10" ht="15.75">
      <c r="B94" s="470"/>
      <c r="E94" s="405"/>
      <c r="G94" s="405"/>
      <c r="H94" s="405"/>
      <c r="I94" s="471"/>
      <c r="J94" s="471"/>
    </row>
    <row r="95" spans="2:10" ht="15.75">
      <c r="B95" s="470"/>
      <c r="E95" s="405"/>
      <c r="G95" s="405"/>
      <c r="H95" s="405"/>
      <c r="I95" s="471"/>
      <c r="J95" s="471"/>
    </row>
    <row r="96" spans="2:10" ht="15.75">
      <c r="B96" s="470"/>
      <c r="E96" s="405"/>
      <c r="G96" s="405"/>
      <c r="H96" s="405"/>
      <c r="I96" s="471"/>
      <c r="J96" s="471"/>
    </row>
    <row r="97" spans="2:10" ht="15.75">
      <c r="B97" s="470"/>
      <c r="E97" s="405"/>
      <c r="G97" s="405"/>
      <c r="H97" s="405"/>
      <c r="I97" s="471"/>
      <c r="J97" s="471"/>
    </row>
    <row r="98" spans="2:10" ht="15.75">
      <c r="B98" s="470"/>
      <c r="E98" s="405"/>
      <c r="G98" s="405"/>
      <c r="H98" s="405"/>
      <c r="I98" s="471"/>
      <c r="J98" s="471"/>
    </row>
    <row r="99" spans="2:10" ht="15.75">
      <c r="B99" s="470"/>
      <c r="E99" s="405"/>
      <c r="G99" s="405"/>
      <c r="H99" s="405"/>
      <c r="I99" s="471"/>
      <c r="J99" s="471"/>
    </row>
    <row r="100" spans="2:10" ht="15.75">
      <c r="B100" s="470"/>
      <c r="E100" s="405"/>
      <c r="G100" s="405"/>
      <c r="H100" s="405"/>
      <c r="I100" s="471"/>
      <c r="J100" s="471"/>
    </row>
    <row r="101" spans="2:10" ht="15.75">
      <c r="B101" s="470"/>
      <c r="E101" s="405"/>
      <c r="G101" s="405"/>
      <c r="H101" s="405"/>
      <c r="I101" s="471"/>
      <c r="J101" s="471"/>
    </row>
    <row r="102" spans="2:10" ht="15.75">
      <c r="B102" s="470"/>
      <c r="E102" s="405"/>
      <c r="G102" s="405"/>
      <c r="H102" s="405"/>
      <c r="I102" s="471"/>
      <c r="J102" s="471"/>
    </row>
    <row r="103" spans="2:10" ht="15.75">
      <c r="B103" s="470"/>
      <c r="E103" s="405"/>
      <c r="G103" s="405"/>
      <c r="H103" s="405"/>
      <c r="I103" s="471"/>
      <c r="J103" s="471"/>
    </row>
    <row r="104" spans="2:10" ht="15.75">
      <c r="B104" s="470"/>
      <c r="E104" s="405"/>
      <c r="G104" s="405"/>
      <c r="H104" s="405"/>
      <c r="I104" s="471"/>
      <c r="J104" s="471"/>
    </row>
    <row r="105" spans="2:10" ht="15.75">
      <c r="B105" s="470"/>
      <c r="E105" s="405"/>
      <c r="G105" s="405"/>
      <c r="H105" s="405"/>
      <c r="I105" s="471"/>
      <c r="J105" s="471"/>
    </row>
    <row r="106" spans="2:10" ht="15.75">
      <c r="B106" s="470"/>
      <c r="E106" s="405"/>
      <c r="G106" s="405"/>
      <c r="H106" s="405"/>
      <c r="I106" s="471"/>
      <c r="J106" s="471"/>
    </row>
    <row r="107" spans="2:10" ht="15.75">
      <c r="B107" s="470"/>
      <c r="E107" s="405"/>
      <c r="G107" s="405"/>
      <c r="H107" s="405"/>
      <c r="I107" s="471"/>
      <c r="J107" s="471"/>
    </row>
    <row r="108" spans="2:10" ht="15.75">
      <c r="B108" s="470"/>
      <c r="E108" s="405"/>
      <c r="G108" s="405"/>
      <c r="H108" s="405"/>
      <c r="I108" s="471"/>
      <c r="J108" s="471"/>
    </row>
    <row r="109" spans="2:10" ht="15.75">
      <c r="B109" s="470"/>
      <c r="E109" s="405"/>
      <c r="G109" s="405"/>
      <c r="H109" s="405"/>
      <c r="I109" s="471"/>
      <c r="J109" s="471"/>
    </row>
    <row r="110" spans="2:10" ht="15.75">
      <c r="B110" s="470"/>
      <c r="E110" s="405"/>
      <c r="G110" s="405"/>
      <c r="H110" s="405"/>
      <c r="I110" s="471"/>
      <c r="J110" s="471"/>
    </row>
    <row r="111" spans="2:10" ht="15.75">
      <c r="B111" s="470"/>
      <c r="E111" s="405"/>
      <c r="G111" s="405"/>
      <c r="H111" s="405"/>
      <c r="I111" s="471"/>
      <c r="J111" s="471"/>
    </row>
    <row r="112" spans="2:10" ht="15.75">
      <c r="B112" s="470"/>
      <c r="E112" s="405"/>
      <c r="G112" s="405"/>
      <c r="H112" s="405"/>
      <c r="I112" s="471"/>
      <c r="J112" s="471"/>
    </row>
    <row r="113" spans="2:10" ht="15.75">
      <c r="B113" s="470"/>
      <c r="E113" s="405"/>
      <c r="G113" s="405"/>
      <c r="H113" s="405"/>
      <c r="I113" s="471"/>
      <c r="J113" s="471"/>
    </row>
    <row r="114" spans="2:10" ht="15.75">
      <c r="B114" s="470"/>
      <c r="E114" s="405"/>
      <c r="G114" s="405"/>
      <c r="H114" s="405"/>
      <c r="I114" s="471"/>
      <c r="J114" s="471"/>
    </row>
    <row r="115" spans="2:10" ht="15.75">
      <c r="B115" s="470"/>
      <c r="E115" s="405"/>
      <c r="G115" s="405"/>
      <c r="H115" s="405"/>
      <c r="I115" s="471"/>
      <c r="J115" s="471"/>
    </row>
    <row r="116" spans="2:10" ht="15.75">
      <c r="B116" s="470"/>
      <c r="E116" s="405"/>
      <c r="G116" s="405"/>
      <c r="H116" s="405"/>
      <c r="I116" s="471"/>
      <c r="J116" s="471"/>
    </row>
    <row r="117" spans="2:10" ht="15.75">
      <c r="B117" s="470"/>
      <c r="E117" s="405"/>
      <c r="G117" s="405"/>
      <c r="H117" s="405"/>
      <c r="I117" s="471"/>
      <c r="J117" s="471"/>
    </row>
    <row r="118" spans="2:10" ht="15.75">
      <c r="B118" s="470"/>
      <c r="E118" s="405"/>
      <c r="G118" s="405"/>
      <c r="H118" s="405"/>
      <c r="I118" s="471"/>
      <c r="J118" s="471"/>
    </row>
    <row r="119" spans="2:10" ht="15.75">
      <c r="B119" s="470"/>
      <c r="E119" s="405"/>
      <c r="G119" s="405"/>
      <c r="H119" s="405"/>
      <c r="I119" s="471"/>
      <c r="J119" s="471"/>
    </row>
    <row r="120" spans="2:10" ht="15.75">
      <c r="B120" s="470"/>
      <c r="E120" s="405"/>
      <c r="G120" s="405"/>
      <c r="H120" s="405"/>
      <c r="I120" s="471"/>
      <c r="J120" s="471"/>
    </row>
    <row r="121" spans="2:10" ht="15.75">
      <c r="B121" s="470"/>
      <c r="E121" s="405"/>
      <c r="G121" s="405"/>
      <c r="H121" s="405"/>
      <c r="I121" s="471"/>
      <c r="J121" s="471"/>
    </row>
    <row r="122" spans="2:10" ht="15.75">
      <c r="B122" s="470"/>
      <c r="E122" s="405"/>
      <c r="G122" s="405"/>
      <c r="H122" s="405"/>
      <c r="I122" s="471"/>
      <c r="J122" s="471"/>
    </row>
    <row r="123" spans="2:10" ht="15.75">
      <c r="B123" s="470"/>
      <c r="E123" s="405"/>
      <c r="G123" s="405"/>
      <c r="H123" s="405"/>
      <c r="I123" s="471"/>
      <c r="J123" s="471"/>
    </row>
    <row r="124" spans="2:10" ht="15.75">
      <c r="B124" s="470"/>
      <c r="E124" s="405"/>
      <c r="G124" s="405"/>
      <c r="H124" s="405"/>
      <c r="I124" s="471"/>
      <c r="J124" s="471"/>
    </row>
    <row r="125" spans="2:10" ht="15.75">
      <c r="B125" s="470"/>
      <c r="E125" s="405"/>
      <c r="G125" s="405"/>
      <c r="H125" s="405"/>
      <c r="I125" s="471"/>
      <c r="J125" s="471"/>
    </row>
    <row r="126" spans="2:10" ht="15.75">
      <c r="B126" s="470"/>
      <c r="E126" s="405"/>
      <c r="G126" s="405"/>
      <c r="H126" s="405"/>
      <c r="I126" s="471"/>
      <c r="J126" s="471"/>
    </row>
    <row r="127" spans="2:10" ht="15.75">
      <c r="B127" s="470"/>
      <c r="E127" s="405"/>
      <c r="G127" s="405"/>
      <c r="H127" s="405"/>
      <c r="I127" s="471"/>
      <c r="J127" s="471"/>
    </row>
    <row r="128" spans="2:10" ht="15.75">
      <c r="B128" s="470"/>
      <c r="E128" s="405"/>
      <c r="G128" s="405"/>
      <c r="H128" s="405"/>
      <c r="I128" s="471"/>
      <c r="J128" s="471"/>
    </row>
    <row r="129" spans="2:10" ht="15.75">
      <c r="B129" s="470"/>
      <c r="E129" s="405"/>
      <c r="G129" s="405"/>
      <c r="H129" s="405"/>
      <c r="I129" s="471"/>
      <c r="J129" s="471"/>
    </row>
    <row r="130" spans="2:10" ht="15.75">
      <c r="B130" s="470"/>
      <c r="E130" s="405"/>
      <c r="G130" s="405"/>
      <c r="H130" s="405"/>
      <c r="I130" s="471"/>
      <c r="J130" s="471"/>
    </row>
    <row r="131" spans="2:10" ht="15.75">
      <c r="B131" s="470"/>
      <c r="E131" s="405"/>
      <c r="G131" s="405"/>
      <c r="H131" s="405"/>
      <c r="I131" s="471"/>
      <c r="J131" s="471"/>
    </row>
    <row r="132" spans="2:10" ht="15.75">
      <c r="B132" s="470"/>
      <c r="E132" s="405"/>
      <c r="G132" s="405"/>
      <c r="H132" s="405"/>
      <c r="I132" s="471"/>
      <c r="J132" s="471"/>
    </row>
    <row r="133" spans="2:10" ht="15.75">
      <c r="B133" s="470"/>
      <c r="E133" s="405"/>
      <c r="G133" s="405"/>
      <c r="H133" s="405"/>
      <c r="I133" s="471"/>
      <c r="J133" s="471"/>
    </row>
    <row r="134" spans="2:10" ht="15.75">
      <c r="B134" s="470"/>
      <c r="E134" s="405"/>
      <c r="G134" s="405"/>
      <c r="H134" s="405"/>
      <c r="I134" s="471"/>
      <c r="J134" s="471"/>
    </row>
    <row r="135" spans="2:10" ht="15.75">
      <c r="B135" s="470"/>
      <c r="E135" s="405"/>
      <c r="G135" s="405"/>
      <c r="H135" s="405"/>
      <c r="I135" s="471"/>
      <c r="J135" s="471"/>
    </row>
    <row r="136" spans="2:10" ht="15.75">
      <c r="B136" s="470"/>
      <c r="E136" s="405"/>
      <c r="G136" s="405"/>
      <c r="H136" s="405"/>
      <c r="I136" s="471"/>
      <c r="J136" s="471"/>
    </row>
    <row r="137" spans="2:10" ht="15.75">
      <c r="B137" s="470"/>
      <c r="E137" s="405"/>
      <c r="G137" s="405"/>
      <c r="H137" s="405"/>
      <c r="I137" s="471"/>
      <c r="J137" s="471"/>
    </row>
    <row r="138" spans="2:10" ht="15.75">
      <c r="B138" s="470"/>
      <c r="E138" s="405"/>
      <c r="G138" s="405"/>
      <c r="H138" s="405"/>
      <c r="I138" s="471"/>
      <c r="J138" s="471"/>
    </row>
    <row r="139" spans="5:10" ht="15.75">
      <c r="E139" s="405"/>
      <c r="G139" s="405"/>
      <c r="H139" s="405"/>
      <c r="I139" s="471"/>
      <c r="J139" s="471"/>
    </row>
    <row r="140" spans="5:10" ht="15.75">
      <c r="E140" s="405"/>
      <c r="G140" s="405"/>
      <c r="H140" s="405"/>
      <c r="I140" s="471"/>
      <c r="J140" s="471"/>
    </row>
    <row r="141" spans="5:10" ht="15.75">
      <c r="E141" s="405"/>
      <c r="G141" s="405"/>
      <c r="H141" s="405"/>
      <c r="I141" s="471"/>
      <c r="J141" s="471"/>
    </row>
    <row r="142" spans="5:10" ht="15.75">
      <c r="E142" s="405"/>
      <c r="G142" s="405"/>
      <c r="H142" s="405"/>
      <c r="I142" s="471"/>
      <c r="J142" s="471"/>
    </row>
    <row r="143" spans="5:10" ht="15.75">
      <c r="E143" s="405"/>
      <c r="G143" s="405"/>
      <c r="H143" s="405"/>
      <c r="I143" s="471"/>
      <c r="J143" s="471"/>
    </row>
    <row r="144" spans="5:10" ht="15.75">
      <c r="E144" s="405"/>
      <c r="G144" s="405"/>
      <c r="H144" s="405"/>
      <c r="I144" s="471"/>
      <c r="J144" s="471"/>
    </row>
    <row r="145" spans="5:10" ht="15.75">
      <c r="E145" s="405"/>
      <c r="G145" s="405"/>
      <c r="H145" s="405"/>
      <c r="I145" s="471"/>
      <c r="J145" s="471"/>
    </row>
    <row r="146" spans="5:10" ht="15.75">
      <c r="E146" s="405"/>
      <c r="G146" s="405"/>
      <c r="H146" s="405"/>
      <c r="I146" s="471"/>
      <c r="J146" s="471"/>
    </row>
    <row r="147" spans="5:10" ht="15.75">
      <c r="E147" s="405"/>
      <c r="G147" s="405"/>
      <c r="H147" s="405"/>
      <c r="I147" s="471"/>
      <c r="J147" s="471"/>
    </row>
    <row r="148" spans="5:10" ht="15.75">
      <c r="E148" s="405"/>
      <c r="G148" s="405"/>
      <c r="H148" s="405"/>
      <c r="I148" s="471"/>
      <c r="J148" s="471"/>
    </row>
    <row r="149" spans="5:10" ht="15.75">
      <c r="E149" s="405"/>
      <c r="G149" s="405"/>
      <c r="H149" s="405"/>
      <c r="I149" s="471"/>
      <c r="J149" s="471"/>
    </row>
    <row r="150" spans="5:10" ht="15.75">
      <c r="E150" s="405"/>
      <c r="G150" s="405"/>
      <c r="H150" s="405"/>
      <c r="I150" s="471"/>
      <c r="J150" s="471"/>
    </row>
    <row r="151" spans="5:10" ht="15.75">
      <c r="E151" s="405"/>
      <c r="G151" s="405"/>
      <c r="H151" s="405"/>
      <c r="I151" s="471"/>
      <c r="J151" s="471"/>
    </row>
    <row r="152" spans="5:10" ht="15.75">
      <c r="E152" s="405"/>
      <c r="G152" s="405"/>
      <c r="H152" s="405"/>
      <c r="I152" s="471"/>
      <c r="J152" s="471"/>
    </row>
    <row r="153" spans="5:10" ht="15.75">
      <c r="E153" s="405"/>
      <c r="G153" s="405"/>
      <c r="H153" s="405"/>
      <c r="I153" s="471"/>
      <c r="J153" s="471"/>
    </row>
    <row r="154" spans="5:10" ht="15.75">
      <c r="E154" s="405"/>
      <c r="G154" s="405"/>
      <c r="H154" s="405"/>
      <c r="I154" s="471"/>
      <c r="J154" s="471"/>
    </row>
    <row r="155" spans="5:10" ht="15.75">
      <c r="E155" s="405"/>
      <c r="G155" s="405"/>
      <c r="H155" s="405"/>
      <c r="I155" s="471"/>
      <c r="J155" s="471"/>
    </row>
    <row r="156" spans="5:10" ht="15.75">
      <c r="E156" s="405"/>
      <c r="G156" s="405"/>
      <c r="H156" s="405"/>
      <c r="I156" s="471"/>
      <c r="J156" s="471"/>
    </row>
    <row r="157" spans="5:10" ht="15.75">
      <c r="E157" s="405"/>
      <c r="G157" s="405"/>
      <c r="H157" s="405"/>
      <c r="I157" s="471"/>
      <c r="J157" s="471"/>
    </row>
    <row r="158" spans="5:10" ht="15.75">
      <c r="E158" s="405"/>
      <c r="G158" s="405"/>
      <c r="H158" s="405"/>
      <c r="I158" s="471"/>
      <c r="J158" s="471"/>
    </row>
    <row r="159" spans="5:10" ht="15.75">
      <c r="E159" s="405"/>
      <c r="G159" s="405"/>
      <c r="H159" s="405"/>
      <c r="I159" s="471"/>
      <c r="J159" s="471"/>
    </row>
    <row r="160" spans="5:10" ht="15.75">
      <c r="E160" s="405"/>
      <c r="G160" s="405"/>
      <c r="H160" s="405"/>
      <c r="I160" s="471"/>
      <c r="J160" s="471"/>
    </row>
    <row r="161" spans="5:10" ht="15.75">
      <c r="E161" s="405"/>
      <c r="G161" s="405"/>
      <c r="H161" s="405"/>
      <c r="I161" s="471"/>
      <c r="J161" s="471"/>
    </row>
    <row r="162" spans="5:10" ht="15.75">
      <c r="E162" s="405"/>
      <c r="G162" s="405"/>
      <c r="H162" s="405"/>
      <c r="I162" s="471"/>
      <c r="J162" s="471"/>
    </row>
    <row r="163" spans="5:10" ht="15.75">
      <c r="E163" s="405"/>
      <c r="G163" s="405"/>
      <c r="H163" s="405"/>
      <c r="I163" s="471"/>
      <c r="J163" s="471"/>
    </row>
    <row r="164" spans="5:10" ht="15.75">
      <c r="E164" s="405"/>
      <c r="G164" s="405"/>
      <c r="H164" s="405"/>
      <c r="I164" s="471"/>
      <c r="J164" s="471"/>
    </row>
    <row r="165" spans="5:10" ht="15.75">
      <c r="E165" s="405"/>
      <c r="G165" s="405"/>
      <c r="H165" s="405"/>
      <c r="I165" s="471"/>
      <c r="J165" s="471"/>
    </row>
    <row r="166" spans="5:10" ht="15.75">
      <c r="E166" s="405"/>
      <c r="G166" s="405"/>
      <c r="H166" s="405"/>
      <c r="I166" s="471"/>
      <c r="J166" s="471"/>
    </row>
    <row r="167" spans="5:10" ht="15.75">
      <c r="E167" s="405"/>
      <c r="G167" s="405"/>
      <c r="H167" s="405"/>
      <c r="I167" s="471"/>
      <c r="J167" s="471"/>
    </row>
    <row r="168" spans="5:10" ht="15.75">
      <c r="E168" s="405"/>
      <c r="G168" s="405"/>
      <c r="H168" s="405"/>
      <c r="I168" s="471"/>
      <c r="J168" s="471"/>
    </row>
    <row r="169" spans="5:10" ht="15.75">
      <c r="E169" s="405"/>
      <c r="G169" s="405"/>
      <c r="H169" s="405"/>
      <c r="I169" s="471"/>
      <c r="J169" s="471"/>
    </row>
    <row r="170" spans="5:10" ht="15.75">
      <c r="E170" s="405"/>
      <c r="G170" s="405"/>
      <c r="H170" s="405"/>
      <c r="I170" s="471"/>
      <c r="J170" s="471"/>
    </row>
    <row r="171" spans="5:10" ht="15.75">
      <c r="E171" s="405"/>
      <c r="G171" s="405"/>
      <c r="H171" s="405"/>
      <c r="I171" s="471"/>
      <c r="J171" s="471"/>
    </row>
    <row r="172" spans="5:10" ht="15.75">
      <c r="E172" s="405"/>
      <c r="G172" s="405"/>
      <c r="H172" s="405"/>
      <c r="I172" s="471"/>
      <c r="J172" s="471"/>
    </row>
    <row r="173" spans="5:10" ht="15.75">
      <c r="E173" s="405"/>
      <c r="G173" s="405"/>
      <c r="H173" s="405"/>
      <c r="I173" s="471"/>
      <c r="J173" s="471"/>
    </row>
    <row r="174" spans="5:10" ht="15.75">
      <c r="E174" s="405"/>
      <c r="G174" s="405"/>
      <c r="H174" s="405"/>
      <c r="I174" s="471"/>
      <c r="J174" s="471"/>
    </row>
    <row r="175" spans="5:10" ht="15.75">
      <c r="E175" s="405"/>
      <c r="G175" s="405"/>
      <c r="H175" s="405"/>
      <c r="I175" s="471"/>
      <c r="J175" s="471"/>
    </row>
    <row r="176" spans="5:10" ht="15.75">
      <c r="E176" s="405"/>
      <c r="G176" s="405"/>
      <c r="H176" s="405"/>
      <c r="I176" s="471"/>
      <c r="J176" s="471"/>
    </row>
    <row r="177" spans="5:10" ht="15.75">
      <c r="E177" s="405"/>
      <c r="G177" s="405"/>
      <c r="H177" s="405"/>
      <c r="I177" s="471"/>
      <c r="J177" s="471"/>
    </row>
    <row r="178" spans="5:10" ht="15.75">
      <c r="E178" s="405"/>
      <c r="G178" s="405"/>
      <c r="H178" s="405"/>
      <c r="I178" s="471"/>
      <c r="J178" s="471"/>
    </row>
    <row r="179" spans="5:10" ht="15.75">
      <c r="E179" s="405"/>
      <c r="G179" s="405"/>
      <c r="H179" s="405"/>
      <c r="I179" s="471"/>
      <c r="J179" s="471"/>
    </row>
    <row r="180" spans="5:10" ht="15.75">
      <c r="E180" s="405"/>
      <c r="G180" s="405"/>
      <c r="H180" s="405"/>
      <c r="I180" s="471"/>
      <c r="J180" s="471"/>
    </row>
    <row r="181" spans="5:10" ht="15.75">
      <c r="E181" s="405"/>
      <c r="G181" s="405"/>
      <c r="H181" s="405"/>
      <c r="I181" s="471"/>
      <c r="J181" s="471"/>
    </row>
    <row r="182" spans="5:10" ht="15.75">
      <c r="E182" s="405"/>
      <c r="G182" s="405"/>
      <c r="H182" s="405"/>
      <c r="I182" s="471"/>
      <c r="J182" s="471"/>
    </row>
    <row r="183" spans="5:10" ht="15.75">
      <c r="E183" s="405"/>
      <c r="G183" s="405"/>
      <c r="H183" s="405"/>
      <c r="I183" s="471"/>
      <c r="J183" s="471"/>
    </row>
    <row r="184" spans="5:10" ht="15.75">
      <c r="E184" s="405"/>
      <c r="G184" s="405"/>
      <c r="H184" s="405"/>
      <c r="I184" s="471"/>
      <c r="J184" s="471"/>
    </row>
    <row r="185" spans="5:10" ht="15.75">
      <c r="E185" s="405"/>
      <c r="G185" s="405"/>
      <c r="H185" s="405"/>
      <c r="I185" s="471"/>
      <c r="J185" s="471"/>
    </row>
    <row r="186" spans="5:10" ht="15.75">
      <c r="E186" s="405"/>
      <c r="G186" s="405"/>
      <c r="H186" s="405"/>
      <c r="I186" s="471"/>
      <c r="J186" s="471"/>
    </row>
    <row r="187" spans="5:10" ht="15.75">
      <c r="E187" s="405"/>
      <c r="G187" s="405"/>
      <c r="H187" s="405"/>
      <c r="I187" s="471"/>
      <c r="J187" s="471"/>
    </row>
    <row r="188" spans="5:10" ht="15.75">
      <c r="E188" s="405"/>
      <c r="G188" s="405"/>
      <c r="H188" s="405"/>
      <c r="I188" s="471"/>
      <c r="J188" s="471"/>
    </row>
    <row r="189" spans="5:10" ht="15.75">
      <c r="E189" s="405"/>
      <c r="G189" s="405"/>
      <c r="H189" s="405"/>
      <c r="I189" s="471"/>
      <c r="J189" s="471"/>
    </row>
    <row r="190" spans="5:10" ht="15.75">
      <c r="E190" s="405"/>
      <c r="G190" s="405"/>
      <c r="H190" s="405"/>
      <c r="I190" s="471"/>
      <c r="J190" s="471"/>
    </row>
    <row r="191" spans="5:10" ht="15.75">
      <c r="E191" s="405"/>
      <c r="G191" s="405"/>
      <c r="H191" s="405"/>
      <c r="I191" s="471"/>
      <c r="J191" s="471"/>
    </row>
    <row r="192" spans="5:10" ht="15.75">
      <c r="E192" s="405"/>
      <c r="G192" s="405"/>
      <c r="H192" s="405"/>
      <c r="I192" s="471"/>
      <c r="J192" s="471"/>
    </row>
    <row r="193" spans="5:10" ht="15.75">
      <c r="E193" s="405"/>
      <c r="G193" s="405"/>
      <c r="H193" s="405"/>
      <c r="I193" s="471"/>
      <c r="J193" s="471"/>
    </row>
    <row r="194" spans="5:10" ht="15.75">
      <c r="E194" s="405"/>
      <c r="G194" s="405"/>
      <c r="H194" s="405"/>
      <c r="I194" s="471"/>
      <c r="J194" s="471"/>
    </row>
    <row r="195" spans="5:10" ht="15.75">
      <c r="E195" s="405"/>
      <c r="G195" s="405"/>
      <c r="H195" s="405"/>
      <c r="I195" s="471"/>
      <c r="J195" s="471"/>
    </row>
    <row r="196" spans="5:10" ht="15.75">
      <c r="E196" s="405"/>
      <c r="G196" s="405"/>
      <c r="H196" s="405"/>
      <c r="I196" s="471"/>
      <c r="J196" s="471"/>
    </row>
    <row r="197" spans="5:10" ht="15.75">
      <c r="E197" s="405"/>
      <c r="G197" s="405"/>
      <c r="H197" s="405"/>
      <c r="I197" s="471"/>
      <c r="J197" s="471"/>
    </row>
    <row r="198" spans="5:10" ht="15.75">
      <c r="E198" s="405"/>
      <c r="G198" s="405"/>
      <c r="H198" s="405"/>
      <c r="I198" s="471"/>
      <c r="J198" s="471"/>
    </row>
    <row r="199" spans="5:10" ht="15.75">
      <c r="E199" s="405"/>
      <c r="G199" s="405"/>
      <c r="H199" s="405"/>
      <c r="I199" s="471"/>
      <c r="J199" s="471"/>
    </row>
    <row r="200" spans="5:10" ht="15.75">
      <c r="E200" s="405"/>
      <c r="G200" s="405"/>
      <c r="H200" s="405"/>
      <c r="I200" s="471"/>
      <c r="J200" s="471"/>
    </row>
    <row r="201" spans="5:10" ht="15.75">
      <c r="E201" s="405"/>
      <c r="G201" s="405"/>
      <c r="H201" s="405"/>
      <c r="I201" s="471"/>
      <c r="J201" s="471"/>
    </row>
    <row r="202" spans="5:10" ht="15.75">
      <c r="E202" s="405"/>
      <c r="G202" s="405"/>
      <c r="H202" s="405"/>
      <c r="I202" s="471"/>
      <c r="J202" s="471"/>
    </row>
    <row r="203" spans="5:10" ht="15.75">
      <c r="E203" s="405"/>
      <c r="G203" s="405"/>
      <c r="H203" s="405"/>
      <c r="I203" s="471"/>
      <c r="J203" s="471"/>
    </row>
    <row r="204" spans="5:10" ht="15.75">
      <c r="E204" s="405"/>
      <c r="G204" s="405"/>
      <c r="H204" s="405"/>
      <c r="I204" s="471"/>
      <c r="J204" s="471"/>
    </row>
    <row r="205" spans="5:10" ht="15.75">
      <c r="E205" s="405"/>
      <c r="G205" s="405"/>
      <c r="H205" s="405"/>
      <c r="I205" s="471"/>
      <c r="J205" s="471"/>
    </row>
    <row r="206" spans="5:10" ht="15.75">
      <c r="E206" s="405"/>
      <c r="G206" s="405"/>
      <c r="H206" s="405"/>
      <c r="I206" s="471"/>
      <c r="J206" s="471"/>
    </row>
    <row r="207" spans="5:10" ht="15.75">
      <c r="E207" s="405"/>
      <c r="G207" s="405"/>
      <c r="H207" s="405"/>
      <c r="I207" s="471"/>
      <c r="J207" s="471"/>
    </row>
    <row r="208" spans="5:10" ht="15.75">
      <c r="E208" s="405"/>
      <c r="G208" s="405"/>
      <c r="H208" s="405"/>
      <c r="I208" s="471"/>
      <c r="J208" s="471"/>
    </row>
    <row r="209" spans="5:10" ht="15.75">
      <c r="E209" s="405"/>
      <c r="G209" s="405"/>
      <c r="H209" s="405"/>
      <c r="I209" s="471"/>
      <c r="J209" s="471"/>
    </row>
    <row r="210" spans="5:10" ht="15.75">
      <c r="E210" s="405"/>
      <c r="G210" s="405"/>
      <c r="H210" s="405"/>
      <c r="I210" s="471"/>
      <c r="J210" s="471"/>
    </row>
    <row r="211" spans="5:10" ht="15.75">
      <c r="E211" s="405"/>
      <c r="G211" s="405"/>
      <c r="H211" s="405"/>
      <c r="I211" s="471"/>
      <c r="J211" s="471"/>
    </row>
    <row r="212" spans="5:10" ht="15.75">
      <c r="E212" s="405"/>
      <c r="G212" s="405"/>
      <c r="H212" s="405"/>
      <c r="I212" s="471"/>
      <c r="J212" s="471"/>
    </row>
    <row r="213" spans="5:10" ht="15.75">
      <c r="E213" s="405"/>
      <c r="G213" s="405"/>
      <c r="H213" s="405"/>
      <c r="I213" s="471"/>
      <c r="J213" s="471"/>
    </row>
    <row r="214" spans="5:10" ht="15.75">
      <c r="E214" s="405"/>
      <c r="G214" s="405"/>
      <c r="H214" s="405"/>
      <c r="I214" s="471"/>
      <c r="J214" s="471"/>
    </row>
    <row r="215" spans="5:10" ht="15.75">
      <c r="E215" s="405"/>
      <c r="G215" s="405"/>
      <c r="H215" s="405"/>
      <c r="I215" s="471"/>
      <c r="J215" s="471"/>
    </row>
    <row r="216" spans="5:10" ht="15.75">
      <c r="E216" s="405"/>
      <c r="G216" s="405"/>
      <c r="H216" s="405"/>
      <c r="I216" s="471"/>
      <c r="J216" s="471"/>
    </row>
    <row r="217" spans="5:10" ht="15.75">
      <c r="E217" s="405"/>
      <c r="G217" s="405"/>
      <c r="H217" s="405"/>
      <c r="I217" s="471"/>
      <c r="J217" s="471"/>
    </row>
    <row r="218" spans="5:10" ht="15.75">
      <c r="E218" s="405"/>
      <c r="G218" s="405"/>
      <c r="H218" s="405"/>
      <c r="I218" s="471"/>
      <c r="J218" s="471"/>
    </row>
    <row r="219" spans="5:10" ht="15.75">
      <c r="E219" s="405"/>
      <c r="G219" s="405"/>
      <c r="H219" s="405"/>
      <c r="I219" s="471"/>
      <c r="J219" s="471"/>
    </row>
    <row r="220" spans="5:10" ht="15.75">
      <c r="E220" s="405"/>
      <c r="G220" s="405"/>
      <c r="H220" s="405"/>
      <c r="I220" s="471"/>
      <c r="J220" s="471"/>
    </row>
    <row r="221" spans="5:10" ht="15.75">
      <c r="E221" s="405"/>
      <c r="G221" s="405"/>
      <c r="H221" s="405"/>
      <c r="I221" s="471"/>
      <c r="J221" s="471"/>
    </row>
    <row r="222" spans="5:10" ht="15.75">
      <c r="E222" s="405"/>
      <c r="G222" s="405"/>
      <c r="H222" s="405"/>
      <c r="I222" s="471"/>
      <c r="J222" s="471"/>
    </row>
    <row r="223" spans="5:10" ht="15.75">
      <c r="E223" s="405"/>
      <c r="G223" s="405"/>
      <c r="H223" s="405"/>
      <c r="I223" s="471"/>
      <c r="J223" s="471"/>
    </row>
    <row r="224" spans="5:10" ht="15.75">
      <c r="E224" s="405"/>
      <c r="G224" s="405"/>
      <c r="H224" s="405"/>
      <c r="I224" s="471"/>
      <c r="J224" s="471"/>
    </row>
    <row r="225" spans="5:10" ht="15.75">
      <c r="E225" s="405"/>
      <c r="G225" s="405"/>
      <c r="H225" s="405"/>
      <c r="I225" s="471"/>
      <c r="J225" s="471"/>
    </row>
    <row r="226" spans="5:10" ht="15.75">
      <c r="E226" s="405"/>
      <c r="G226" s="405"/>
      <c r="H226" s="405"/>
      <c r="I226" s="471"/>
      <c r="J226" s="471"/>
    </row>
    <row r="227" spans="5:10" ht="15.75">
      <c r="E227" s="405"/>
      <c r="G227" s="405"/>
      <c r="H227" s="405"/>
      <c r="I227" s="471"/>
      <c r="J227" s="471"/>
    </row>
    <row r="228" spans="5:10" ht="15.75">
      <c r="E228" s="405"/>
      <c r="G228" s="405"/>
      <c r="H228" s="405"/>
      <c r="I228" s="471"/>
      <c r="J228" s="471"/>
    </row>
    <row r="229" spans="5:10" ht="15.75">
      <c r="E229" s="405"/>
      <c r="G229" s="405"/>
      <c r="H229" s="405"/>
      <c r="I229" s="471"/>
      <c r="J229" s="471"/>
    </row>
    <row r="230" spans="5:10" ht="15.75">
      <c r="E230" s="405"/>
      <c r="G230" s="405"/>
      <c r="H230" s="405"/>
      <c r="I230" s="471"/>
      <c r="J230" s="471"/>
    </row>
    <row r="231" spans="5:10" ht="15.75">
      <c r="E231" s="405"/>
      <c r="G231" s="405"/>
      <c r="H231" s="405"/>
      <c r="I231" s="471"/>
      <c r="J231" s="471"/>
    </row>
    <row r="232" spans="5:10" ht="15.75">
      <c r="E232" s="405"/>
      <c r="G232" s="405"/>
      <c r="H232" s="405"/>
      <c r="I232" s="471"/>
      <c r="J232" s="471"/>
    </row>
    <row r="233" spans="5:10" ht="15.75">
      <c r="E233" s="405"/>
      <c r="G233" s="405"/>
      <c r="H233" s="405"/>
      <c r="I233" s="471"/>
      <c r="J233" s="471"/>
    </row>
    <row r="234" spans="5:10" ht="15.75">
      <c r="E234" s="405"/>
      <c r="G234" s="405"/>
      <c r="H234" s="405"/>
      <c r="I234" s="471"/>
      <c r="J234" s="471"/>
    </row>
    <row r="235" spans="5:10" ht="15.75">
      <c r="E235" s="405"/>
      <c r="G235" s="405"/>
      <c r="H235" s="405"/>
      <c r="I235" s="471"/>
      <c r="J235" s="471"/>
    </row>
    <row r="236" spans="5:10" ht="15.75">
      <c r="E236" s="405"/>
      <c r="G236" s="405"/>
      <c r="H236" s="405"/>
      <c r="I236" s="471"/>
      <c r="J236" s="471"/>
    </row>
    <row r="237" spans="5:10" ht="15.75">
      <c r="E237" s="405"/>
      <c r="G237" s="405"/>
      <c r="H237" s="405"/>
      <c r="I237" s="471"/>
      <c r="J237" s="471"/>
    </row>
    <row r="238" spans="5:10" ht="15.75">
      <c r="E238" s="405"/>
      <c r="G238" s="405"/>
      <c r="H238" s="405"/>
      <c r="I238" s="471"/>
      <c r="J238" s="471"/>
    </row>
    <row r="239" spans="5:10" ht="15.75">
      <c r="E239" s="405"/>
      <c r="G239" s="405"/>
      <c r="H239" s="405"/>
      <c r="I239" s="471"/>
      <c r="J239" s="471"/>
    </row>
    <row r="240" spans="5:10" ht="15.75">
      <c r="E240" s="405"/>
      <c r="G240" s="405"/>
      <c r="H240" s="405"/>
      <c r="I240" s="471"/>
      <c r="J240" s="471"/>
    </row>
    <row r="241" spans="5:10" ht="15.75">
      <c r="E241" s="405"/>
      <c r="G241" s="405"/>
      <c r="H241" s="405"/>
      <c r="I241" s="471"/>
      <c r="J241" s="471"/>
    </row>
    <row r="242" spans="5:10" ht="15.75">
      <c r="E242" s="405"/>
      <c r="G242" s="405"/>
      <c r="H242" s="405"/>
      <c r="I242" s="471"/>
      <c r="J242" s="471"/>
    </row>
    <row r="243" spans="5:10" ht="15.75">
      <c r="E243" s="405"/>
      <c r="G243" s="405"/>
      <c r="H243" s="405"/>
      <c r="I243" s="471"/>
      <c r="J243" s="471"/>
    </row>
    <row r="244" spans="5:10" ht="15.75">
      <c r="E244" s="405"/>
      <c r="G244" s="405"/>
      <c r="H244" s="405"/>
      <c r="I244" s="471"/>
      <c r="J244" s="471"/>
    </row>
    <row r="245" spans="5:10" ht="15.75">
      <c r="E245" s="405"/>
      <c r="G245" s="405"/>
      <c r="H245" s="405"/>
      <c r="I245" s="471"/>
      <c r="J245" s="471"/>
    </row>
    <row r="246" spans="5:10" ht="15.75">
      <c r="E246" s="405"/>
      <c r="G246" s="405"/>
      <c r="H246" s="405"/>
      <c r="I246" s="471"/>
      <c r="J246" s="471"/>
    </row>
    <row r="247" spans="5:10" ht="15.75">
      <c r="E247" s="405"/>
      <c r="G247" s="405"/>
      <c r="H247" s="405"/>
      <c r="I247" s="471"/>
      <c r="J247" s="471"/>
    </row>
    <row r="248" spans="5:10" ht="15.75">
      <c r="E248" s="405"/>
      <c r="G248" s="405"/>
      <c r="H248" s="405"/>
      <c r="I248" s="471"/>
      <c r="J248" s="471"/>
    </row>
    <row r="249" spans="5:10" ht="15.75">
      <c r="E249" s="405"/>
      <c r="G249" s="405"/>
      <c r="H249" s="405"/>
      <c r="I249" s="471"/>
      <c r="J249" s="471"/>
    </row>
    <row r="250" spans="5:10" ht="15.75">
      <c r="E250" s="405"/>
      <c r="G250" s="405"/>
      <c r="H250" s="405"/>
      <c r="I250" s="471"/>
      <c r="J250" s="471"/>
    </row>
    <row r="251" spans="5:10" ht="15.75">
      <c r="E251" s="405"/>
      <c r="G251" s="405"/>
      <c r="H251" s="405"/>
      <c r="I251" s="471"/>
      <c r="J251" s="471"/>
    </row>
    <row r="252" spans="5:10" ht="15.75">
      <c r="E252" s="405"/>
      <c r="G252" s="405"/>
      <c r="H252" s="405"/>
      <c r="I252" s="471"/>
      <c r="J252" s="471"/>
    </row>
    <row r="253" spans="5:10" ht="15.75">
      <c r="E253" s="405"/>
      <c r="G253" s="405"/>
      <c r="H253" s="405"/>
      <c r="I253" s="471"/>
      <c r="J253" s="471"/>
    </row>
    <row r="254" spans="5:10" ht="15.75">
      <c r="E254" s="405"/>
      <c r="G254" s="405"/>
      <c r="H254" s="405"/>
      <c r="I254" s="471"/>
      <c r="J254" s="471"/>
    </row>
    <row r="255" spans="5:10" ht="15.75">
      <c r="E255" s="405"/>
      <c r="G255" s="405"/>
      <c r="H255" s="405"/>
      <c r="I255" s="471"/>
      <c r="J255" s="471"/>
    </row>
    <row r="256" spans="5:10" ht="15.75">
      <c r="E256" s="405"/>
      <c r="G256" s="405"/>
      <c r="H256" s="405"/>
      <c r="I256" s="471"/>
      <c r="J256" s="471"/>
    </row>
    <row r="257" spans="5:10" ht="15.75">
      <c r="E257" s="405"/>
      <c r="G257" s="405"/>
      <c r="H257" s="405"/>
      <c r="I257" s="471"/>
      <c r="J257" s="471"/>
    </row>
    <row r="258" spans="5:10" ht="15.75">
      <c r="E258" s="405"/>
      <c r="G258" s="405"/>
      <c r="H258" s="405"/>
      <c r="I258" s="471"/>
      <c r="J258" s="471"/>
    </row>
    <row r="259" spans="5:10" ht="15.75">
      <c r="E259" s="405"/>
      <c r="G259" s="405"/>
      <c r="H259" s="405"/>
      <c r="I259" s="471"/>
      <c r="J259" s="471"/>
    </row>
    <row r="260" spans="5:10" ht="15.75">
      <c r="E260" s="405"/>
      <c r="G260" s="405"/>
      <c r="H260" s="405"/>
      <c r="I260" s="471"/>
      <c r="J260" s="471"/>
    </row>
    <row r="261" spans="5:10" ht="15.75">
      <c r="E261" s="405"/>
      <c r="G261" s="405"/>
      <c r="H261" s="405"/>
      <c r="I261" s="471"/>
      <c r="J261" s="471"/>
    </row>
    <row r="262" spans="5:10" ht="15.75">
      <c r="E262" s="405"/>
      <c r="G262" s="405"/>
      <c r="H262" s="405"/>
      <c r="I262" s="471"/>
      <c r="J262" s="471"/>
    </row>
    <row r="263" spans="5:10" ht="15.75">
      <c r="E263" s="405"/>
      <c r="G263" s="405"/>
      <c r="H263" s="405"/>
      <c r="I263" s="471"/>
      <c r="J263" s="471"/>
    </row>
    <row r="264" spans="5:10" ht="15.75">
      <c r="E264" s="405"/>
      <c r="G264" s="405"/>
      <c r="H264" s="405"/>
      <c r="I264" s="471"/>
      <c r="J264" s="471"/>
    </row>
    <row r="265" spans="5:10" ht="15.75">
      <c r="E265" s="405"/>
      <c r="G265" s="405"/>
      <c r="H265" s="405"/>
      <c r="I265" s="471"/>
      <c r="J265" s="471"/>
    </row>
    <row r="266" spans="5:10" ht="15.75">
      <c r="E266" s="405"/>
      <c r="G266" s="405"/>
      <c r="H266" s="405"/>
      <c r="I266" s="471"/>
      <c r="J266" s="471"/>
    </row>
    <row r="267" spans="5:10" ht="15.75">
      <c r="E267" s="405"/>
      <c r="G267" s="405"/>
      <c r="H267" s="405"/>
      <c r="I267" s="471"/>
      <c r="J267" s="471"/>
    </row>
    <row r="268" spans="5:10" ht="15.75">
      <c r="E268" s="405"/>
      <c r="G268" s="405"/>
      <c r="H268" s="405"/>
      <c r="I268" s="471"/>
      <c r="J268" s="471"/>
    </row>
    <row r="269" spans="5:10" ht="15.75">
      <c r="E269" s="405"/>
      <c r="G269" s="405"/>
      <c r="H269" s="405"/>
      <c r="I269" s="471"/>
      <c r="J269" s="471"/>
    </row>
    <row r="270" spans="5:10" ht="15.75">
      <c r="E270" s="405"/>
      <c r="G270" s="405"/>
      <c r="H270" s="405"/>
      <c r="I270" s="471"/>
      <c r="J270" s="471"/>
    </row>
    <row r="271" spans="5:10" ht="15.75">
      <c r="E271" s="405"/>
      <c r="G271" s="405"/>
      <c r="H271" s="405"/>
      <c r="I271" s="471"/>
      <c r="J271" s="471"/>
    </row>
    <row r="272" spans="5:10" ht="15.75">
      <c r="E272" s="405"/>
      <c r="G272" s="405"/>
      <c r="H272" s="405"/>
      <c r="I272" s="471"/>
      <c r="J272" s="471"/>
    </row>
    <row r="273" spans="5:10" ht="15.75">
      <c r="E273" s="405"/>
      <c r="G273" s="405"/>
      <c r="H273" s="405"/>
      <c r="I273" s="471"/>
      <c r="J273" s="471"/>
    </row>
    <row r="274" spans="5:10" ht="15.75">
      <c r="E274" s="405"/>
      <c r="G274" s="405"/>
      <c r="H274" s="405"/>
      <c r="I274" s="471"/>
      <c r="J274" s="471"/>
    </row>
    <row r="275" spans="5:10" ht="15.75">
      <c r="E275" s="405"/>
      <c r="G275" s="405"/>
      <c r="H275" s="405"/>
      <c r="I275" s="471"/>
      <c r="J275" s="471"/>
    </row>
    <row r="276" spans="5:10" ht="15.75">
      <c r="E276" s="405"/>
      <c r="G276" s="405"/>
      <c r="H276" s="405"/>
      <c r="I276" s="471"/>
      <c r="J276" s="471"/>
    </row>
    <row r="277" spans="5:10" ht="15.75">
      <c r="E277" s="405"/>
      <c r="G277" s="405"/>
      <c r="H277" s="405"/>
      <c r="I277" s="471"/>
      <c r="J277" s="471"/>
    </row>
    <row r="278" spans="5:10" ht="15.75">
      <c r="E278" s="405"/>
      <c r="G278" s="405"/>
      <c r="H278" s="405"/>
      <c r="I278" s="471"/>
      <c r="J278" s="471"/>
    </row>
    <row r="279" spans="5:10" ht="15.75">
      <c r="E279" s="405"/>
      <c r="G279" s="405"/>
      <c r="H279" s="405"/>
      <c r="I279" s="471"/>
      <c r="J279" s="471"/>
    </row>
    <row r="280" spans="5:10" ht="15.75">
      <c r="E280" s="405"/>
      <c r="G280" s="405"/>
      <c r="H280" s="405"/>
      <c r="I280" s="471"/>
      <c r="J280" s="471"/>
    </row>
    <row r="281" spans="5:10" ht="15.75">
      <c r="E281" s="405"/>
      <c r="G281" s="405"/>
      <c r="H281" s="405"/>
      <c r="I281" s="471"/>
      <c r="J281" s="471"/>
    </row>
    <row r="282" spans="5:10" ht="15.75">
      <c r="E282" s="405"/>
      <c r="G282" s="405"/>
      <c r="H282" s="405"/>
      <c r="I282" s="471"/>
      <c r="J282" s="471"/>
    </row>
    <row r="283" spans="5:10" ht="15.75">
      <c r="E283" s="405"/>
      <c r="G283" s="405"/>
      <c r="H283" s="405"/>
      <c r="I283" s="471"/>
      <c r="J283" s="471"/>
    </row>
    <row r="284" spans="5:10" ht="15.75">
      <c r="E284" s="405"/>
      <c r="G284" s="405"/>
      <c r="H284" s="405"/>
      <c r="I284" s="471"/>
      <c r="J284" s="471"/>
    </row>
    <row r="285" spans="5:10" ht="15.75">
      <c r="E285" s="405"/>
      <c r="G285" s="405"/>
      <c r="H285" s="405"/>
      <c r="I285" s="471"/>
      <c r="J285" s="471"/>
    </row>
    <row r="286" spans="5:10" ht="15.75">
      <c r="E286" s="405"/>
      <c r="G286" s="405"/>
      <c r="H286" s="405"/>
      <c r="I286" s="471"/>
      <c r="J286" s="471"/>
    </row>
    <row r="287" spans="5:10" ht="15.75">
      <c r="E287" s="405"/>
      <c r="G287" s="405"/>
      <c r="H287" s="405"/>
      <c r="I287" s="471"/>
      <c r="J287" s="471"/>
    </row>
    <row r="288" spans="5:10" ht="15.75">
      <c r="E288" s="405"/>
      <c r="G288" s="405"/>
      <c r="H288" s="405"/>
      <c r="I288" s="471"/>
      <c r="J288" s="471"/>
    </row>
    <row r="289" spans="5:10" ht="15.75">
      <c r="E289" s="405"/>
      <c r="G289" s="405"/>
      <c r="H289" s="405"/>
      <c r="I289" s="471"/>
      <c r="J289" s="471"/>
    </row>
    <row r="290" spans="5:10" ht="15.75">
      <c r="E290" s="405"/>
      <c r="G290" s="405"/>
      <c r="H290" s="405"/>
      <c r="I290" s="471"/>
      <c r="J290" s="471"/>
    </row>
    <row r="291" spans="5:10" ht="15.75">
      <c r="E291" s="405"/>
      <c r="G291" s="405"/>
      <c r="H291" s="405"/>
      <c r="I291" s="471"/>
      <c r="J291" s="471"/>
    </row>
    <row r="292" spans="5:10" ht="15.75">
      <c r="E292" s="405"/>
      <c r="G292" s="405"/>
      <c r="H292" s="405"/>
      <c r="I292" s="471"/>
      <c r="J292" s="471"/>
    </row>
    <row r="293" spans="5:10" ht="15.75">
      <c r="E293" s="405"/>
      <c r="G293" s="405"/>
      <c r="H293" s="405"/>
      <c r="I293" s="471"/>
      <c r="J293" s="471"/>
    </row>
    <row r="294" spans="5:10" ht="15.75">
      <c r="E294" s="405"/>
      <c r="G294" s="405"/>
      <c r="H294" s="405"/>
      <c r="I294" s="471"/>
      <c r="J294" s="471"/>
    </row>
    <row r="295" spans="5:10" ht="15.75">
      <c r="E295" s="405"/>
      <c r="G295" s="405"/>
      <c r="H295" s="405"/>
      <c r="I295" s="471"/>
      <c r="J295" s="471"/>
    </row>
    <row r="296" spans="5:10" ht="15.75">
      <c r="E296" s="405"/>
      <c r="G296" s="405"/>
      <c r="H296" s="405"/>
      <c r="I296" s="471"/>
      <c r="J296" s="471"/>
    </row>
    <row r="297" spans="5:10" ht="15.75">
      <c r="E297" s="405"/>
      <c r="G297" s="405"/>
      <c r="H297" s="405"/>
      <c r="I297" s="471"/>
      <c r="J297" s="471"/>
    </row>
    <row r="298" spans="5:10" ht="15.75">
      <c r="E298" s="405"/>
      <c r="G298" s="405"/>
      <c r="H298" s="405"/>
      <c r="I298" s="471"/>
      <c r="J298" s="471"/>
    </row>
    <row r="299" spans="5:10" ht="15.75">
      <c r="E299" s="405"/>
      <c r="G299" s="405"/>
      <c r="H299" s="405"/>
      <c r="I299" s="471"/>
      <c r="J299" s="471"/>
    </row>
    <row r="300" spans="5:10" ht="15.75">
      <c r="E300" s="405"/>
      <c r="G300" s="405"/>
      <c r="H300" s="405"/>
      <c r="I300" s="471"/>
      <c r="J300" s="471"/>
    </row>
    <row r="301" spans="5:10" ht="15.75">
      <c r="E301" s="405"/>
      <c r="G301" s="405"/>
      <c r="H301" s="405"/>
      <c r="I301" s="471"/>
      <c r="J301" s="471"/>
    </row>
    <row r="302" spans="5:10" ht="15.75">
      <c r="E302" s="405"/>
      <c r="G302" s="405"/>
      <c r="H302" s="405"/>
      <c r="I302" s="471"/>
      <c r="J302" s="471"/>
    </row>
    <row r="303" spans="5:10" ht="15.75">
      <c r="E303" s="405"/>
      <c r="G303" s="405"/>
      <c r="H303" s="405"/>
      <c r="I303" s="471"/>
      <c r="J303" s="471"/>
    </row>
    <row r="304" spans="5:10" ht="15.75">
      <c r="E304" s="405"/>
      <c r="G304" s="405"/>
      <c r="H304" s="405"/>
      <c r="I304" s="471"/>
      <c r="J304" s="471"/>
    </row>
    <row r="305" spans="5:10" ht="15.75">
      <c r="E305" s="405"/>
      <c r="G305" s="405"/>
      <c r="H305" s="405"/>
      <c r="I305" s="471"/>
      <c r="J305" s="471"/>
    </row>
    <row r="306" spans="5:10" ht="15.75">
      <c r="E306" s="405"/>
      <c r="G306" s="405"/>
      <c r="H306" s="405"/>
      <c r="I306" s="471"/>
      <c r="J306" s="471"/>
    </row>
    <row r="307" spans="5:10" ht="15.75">
      <c r="E307" s="405"/>
      <c r="G307" s="405"/>
      <c r="H307" s="405"/>
      <c r="I307" s="471"/>
      <c r="J307" s="471"/>
    </row>
    <row r="308" spans="5:10" ht="15.75">
      <c r="E308" s="405"/>
      <c r="G308" s="405"/>
      <c r="H308" s="405"/>
      <c r="I308" s="471"/>
      <c r="J308" s="471"/>
    </row>
    <row r="309" spans="5:10" ht="15.75">
      <c r="E309" s="405"/>
      <c r="G309" s="405"/>
      <c r="H309" s="405"/>
      <c r="I309" s="471"/>
      <c r="J309" s="471"/>
    </row>
    <row r="310" spans="5:10" ht="15.75">
      <c r="E310" s="405"/>
      <c r="G310" s="405"/>
      <c r="H310" s="405"/>
      <c r="I310" s="471"/>
      <c r="J310" s="471"/>
    </row>
    <row r="311" spans="5:10" ht="15.75">
      <c r="E311" s="405"/>
      <c r="G311" s="405"/>
      <c r="H311" s="405"/>
      <c r="I311" s="471"/>
      <c r="J311" s="471"/>
    </row>
    <row r="312" spans="5:10" ht="15.75">
      <c r="E312" s="405"/>
      <c r="G312" s="405"/>
      <c r="H312" s="405"/>
      <c r="I312" s="471"/>
      <c r="J312" s="471"/>
    </row>
    <row r="313" spans="5:10" ht="15.75">
      <c r="E313" s="405"/>
      <c r="G313" s="405"/>
      <c r="H313" s="405"/>
      <c r="I313" s="471"/>
      <c r="J313" s="471"/>
    </row>
    <row r="314" spans="5:10" ht="15.75">
      <c r="E314" s="405"/>
      <c r="G314" s="405"/>
      <c r="H314" s="405"/>
      <c r="I314" s="471"/>
      <c r="J314" s="471"/>
    </row>
    <row r="315" spans="5:10" ht="15.75">
      <c r="E315" s="405"/>
      <c r="G315" s="405"/>
      <c r="H315" s="405"/>
      <c r="I315" s="471"/>
      <c r="J315" s="471"/>
    </row>
    <row r="316" spans="5:10" ht="15.75">
      <c r="E316" s="405"/>
      <c r="G316" s="405"/>
      <c r="H316" s="405"/>
      <c r="I316" s="471"/>
      <c r="J316" s="471"/>
    </row>
    <row r="317" spans="5:10" ht="15.75">
      <c r="E317" s="405"/>
      <c r="G317" s="405"/>
      <c r="H317" s="405"/>
      <c r="I317" s="471"/>
      <c r="J317" s="471"/>
    </row>
    <row r="318" spans="5:10" ht="15.75">
      <c r="E318" s="405"/>
      <c r="G318" s="405"/>
      <c r="H318" s="405"/>
      <c r="I318" s="471"/>
      <c r="J318" s="471"/>
    </row>
    <row r="319" spans="5:10" ht="15.75">
      <c r="E319" s="405"/>
      <c r="G319" s="405"/>
      <c r="H319" s="405"/>
      <c r="I319" s="471"/>
      <c r="J319" s="471"/>
    </row>
    <row r="320" spans="5:10" ht="15.75">
      <c r="E320" s="405"/>
      <c r="G320" s="405"/>
      <c r="H320" s="405"/>
      <c r="I320" s="471"/>
      <c r="J320" s="471"/>
    </row>
    <row r="321" spans="5:10" ht="15.75">
      <c r="E321" s="405"/>
      <c r="G321" s="405"/>
      <c r="H321" s="405"/>
      <c r="I321" s="471"/>
      <c r="J321" s="471"/>
    </row>
    <row r="322" spans="5:10" ht="15.75">
      <c r="E322" s="405"/>
      <c r="G322" s="405"/>
      <c r="H322" s="405"/>
      <c r="I322" s="471"/>
      <c r="J322" s="471"/>
    </row>
    <row r="323" spans="5:10" ht="15.75">
      <c r="E323" s="405"/>
      <c r="G323" s="405"/>
      <c r="H323" s="405"/>
      <c r="I323" s="471"/>
      <c r="J323" s="471"/>
    </row>
    <row r="324" spans="5:10" ht="15.75">
      <c r="E324" s="405"/>
      <c r="G324" s="405"/>
      <c r="H324" s="405"/>
      <c r="I324" s="471"/>
      <c r="J324" s="471"/>
    </row>
    <row r="325" spans="5:10" ht="15.75">
      <c r="E325" s="405"/>
      <c r="G325" s="405"/>
      <c r="H325" s="405"/>
      <c r="I325" s="471"/>
      <c r="J325" s="471"/>
    </row>
    <row r="326" spans="5:10" ht="15.75">
      <c r="E326" s="405"/>
      <c r="G326" s="405"/>
      <c r="H326" s="405"/>
      <c r="I326" s="471"/>
      <c r="J326" s="471"/>
    </row>
    <row r="327" spans="5:10" ht="15.75">
      <c r="E327" s="405"/>
      <c r="G327" s="405"/>
      <c r="H327" s="405"/>
      <c r="I327" s="471"/>
      <c r="J327" s="471"/>
    </row>
    <row r="328" spans="5:10" ht="15.75">
      <c r="E328" s="405"/>
      <c r="G328" s="405"/>
      <c r="H328" s="405"/>
      <c r="I328" s="471"/>
      <c r="J328" s="471"/>
    </row>
    <row r="329" spans="5:10" ht="15.75">
      <c r="E329" s="405"/>
      <c r="G329" s="405"/>
      <c r="H329" s="405"/>
      <c r="I329" s="471"/>
      <c r="J329" s="471"/>
    </row>
    <row r="330" spans="5:10" ht="15.75">
      <c r="E330" s="405"/>
      <c r="G330" s="405"/>
      <c r="H330" s="405"/>
      <c r="I330" s="471"/>
      <c r="J330" s="471"/>
    </row>
    <row r="331" spans="5:10" ht="15.75">
      <c r="E331" s="405"/>
      <c r="G331" s="405"/>
      <c r="H331" s="405"/>
      <c r="I331" s="471"/>
      <c r="J331" s="471"/>
    </row>
    <row r="332" spans="5:10" ht="15.75">
      <c r="E332" s="405"/>
      <c r="G332" s="405"/>
      <c r="H332" s="405"/>
      <c r="I332" s="471"/>
      <c r="J332" s="471"/>
    </row>
    <row r="333" spans="5:10" ht="15.75">
      <c r="E333" s="405"/>
      <c r="G333" s="405"/>
      <c r="H333" s="405"/>
      <c r="I333" s="471"/>
      <c r="J333" s="471"/>
    </row>
    <row r="334" spans="5:10" ht="15.75">
      <c r="E334" s="405"/>
      <c r="G334" s="405"/>
      <c r="H334" s="405"/>
      <c r="I334" s="471"/>
      <c r="J334" s="471"/>
    </row>
    <row r="335" spans="5:10" ht="15.75">
      <c r="E335" s="405"/>
      <c r="G335" s="405"/>
      <c r="H335" s="405"/>
      <c r="I335" s="471"/>
      <c r="J335" s="471"/>
    </row>
    <row r="336" spans="5:10" ht="15.75">
      <c r="E336" s="405"/>
      <c r="G336" s="405"/>
      <c r="H336" s="405"/>
      <c r="I336" s="471"/>
      <c r="J336" s="471"/>
    </row>
    <row r="337" spans="5:10" ht="15.75">
      <c r="E337" s="405"/>
      <c r="G337" s="405"/>
      <c r="H337" s="405"/>
      <c r="I337" s="471"/>
      <c r="J337" s="471"/>
    </row>
    <row r="338" spans="5:10" ht="15.75">
      <c r="E338" s="405"/>
      <c r="G338" s="405"/>
      <c r="H338" s="405"/>
      <c r="I338" s="471"/>
      <c r="J338" s="471"/>
    </row>
    <row r="339" spans="5:10" ht="15.75">
      <c r="E339" s="405"/>
      <c r="G339" s="405"/>
      <c r="H339" s="405"/>
      <c r="I339" s="471"/>
      <c r="J339" s="471"/>
    </row>
    <row r="340" spans="5:10" ht="15.75">
      <c r="E340" s="405"/>
      <c r="G340" s="405"/>
      <c r="H340" s="405"/>
      <c r="I340" s="471"/>
      <c r="J340" s="471"/>
    </row>
    <row r="341" spans="5:10" ht="15.75">
      <c r="E341" s="405"/>
      <c r="G341" s="405"/>
      <c r="H341" s="405"/>
      <c r="I341" s="471"/>
      <c r="J341" s="471"/>
    </row>
    <row r="342" spans="5:10" ht="15.75">
      <c r="E342" s="405"/>
      <c r="G342" s="405"/>
      <c r="H342" s="405"/>
      <c r="I342" s="471"/>
      <c r="J342" s="471"/>
    </row>
    <row r="343" spans="5:10" ht="15.75">
      <c r="E343" s="405"/>
      <c r="G343" s="405"/>
      <c r="H343" s="405"/>
      <c r="I343" s="471"/>
      <c r="J343" s="471"/>
    </row>
    <row r="344" spans="5:10" ht="15.75">
      <c r="E344" s="405"/>
      <c r="G344" s="405"/>
      <c r="H344" s="405"/>
      <c r="I344" s="471"/>
      <c r="J344" s="471"/>
    </row>
    <row r="345" spans="5:10" ht="15.75">
      <c r="E345" s="405"/>
      <c r="G345" s="405"/>
      <c r="H345" s="405"/>
      <c r="I345" s="471"/>
      <c r="J345" s="471"/>
    </row>
    <row r="346" spans="5:10" ht="15.75">
      <c r="E346" s="405"/>
      <c r="G346" s="405"/>
      <c r="H346" s="405"/>
      <c r="I346" s="471"/>
      <c r="J346" s="471"/>
    </row>
    <row r="347" spans="5:10" ht="15.75">
      <c r="E347" s="405"/>
      <c r="G347" s="405"/>
      <c r="H347" s="405"/>
      <c r="I347" s="471"/>
      <c r="J347" s="471"/>
    </row>
    <row r="348" spans="5:10" ht="15.75">
      <c r="E348" s="405"/>
      <c r="G348" s="405"/>
      <c r="H348" s="405"/>
      <c r="I348" s="471"/>
      <c r="J348" s="471"/>
    </row>
    <row r="349" spans="5:10" ht="15.75">
      <c r="E349" s="405"/>
      <c r="G349" s="405"/>
      <c r="H349" s="405"/>
      <c r="I349" s="471"/>
      <c r="J349" s="471"/>
    </row>
    <row r="350" spans="5:10" ht="15.75">
      <c r="E350" s="405"/>
      <c r="G350" s="405"/>
      <c r="H350" s="405"/>
      <c r="I350" s="471"/>
      <c r="J350" s="471"/>
    </row>
    <row r="351" spans="5:10" ht="15.75">
      <c r="E351" s="405"/>
      <c r="G351" s="405"/>
      <c r="H351" s="405"/>
      <c r="I351" s="471"/>
      <c r="J351" s="471"/>
    </row>
    <row r="352" spans="5:10" ht="15.75">
      <c r="E352" s="405"/>
      <c r="G352" s="405"/>
      <c r="H352" s="405"/>
      <c r="I352" s="471"/>
      <c r="J352" s="471"/>
    </row>
    <row r="353" spans="5:10" ht="15.75">
      <c r="E353" s="405"/>
      <c r="G353" s="405"/>
      <c r="H353" s="405"/>
      <c r="I353" s="471"/>
      <c r="J353" s="471"/>
    </row>
    <row r="354" spans="5:10" ht="15.75">
      <c r="E354" s="405"/>
      <c r="G354" s="405"/>
      <c r="H354" s="405"/>
      <c r="I354" s="471"/>
      <c r="J354" s="471"/>
    </row>
    <row r="355" spans="5:10" ht="15.75">
      <c r="E355" s="405"/>
      <c r="G355" s="405"/>
      <c r="H355" s="405"/>
      <c r="I355" s="471"/>
      <c r="J355" s="471"/>
    </row>
    <row r="356" spans="5:10" ht="15.75">
      <c r="E356" s="405"/>
      <c r="G356" s="405"/>
      <c r="H356" s="405"/>
      <c r="I356" s="471"/>
      <c r="J356" s="471"/>
    </row>
    <row r="357" spans="5:10" ht="15.75">
      <c r="E357" s="405"/>
      <c r="G357" s="405"/>
      <c r="H357" s="405"/>
      <c r="I357" s="471"/>
      <c r="J357" s="471"/>
    </row>
    <row r="358" spans="5:10" ht="15.75">
      <c r="E358" s="405"/>
      <c r="G358" s="405"/>
      <c r="H358" s="405"/>
      <c r="I358" s="471"/>
      <c r="J358" s="471"/>
    </row>
    <row r="359" spans="5:10" ht="15.75">
      <c r="E359" s="405"/>
      <c r="G359" s="405"/>
      <c r="H359" s="405"/>
      <c r="I359" s="471"/>
      <c r="J359" s="471"/>
    </row>
    <row r="360" spans="5:10" ht="15.75">
      <c r="E360" s="405"/>
      <c r="G360" s="405"/>
      <c r="H360" s="405"/>
      <c r="I360" s="471"/>
      <c r="J360" s="471"/>
    </row>
    <row r="361" spans="5:10" ht="15.75">
      <c r="E361" s="405"/>
      <c r="G361" s="405"/>
      <c r="H361" s="405"/>
      <c r="I361" s="471"/>
      <c r="J361" s="471"/>
    </row>
    <row r="362" spans="5:10" ht="15.75">
      <c r="E362" s="405"/>
      <c r="G362" s="405"/>
      <c r="H362" s="405"/>
      <c r="I362" s="471"/>
      <c r="J362" s="471"/>
    </row>
    <row r="363" spans="5:10" ht="15.75">
      <c r="E363" s="405"/>
      <c r="G363" s="405"/>
      <c r="H363" s="405"/>
      <c r="I363" s="471"/>
      <c r="J363" s="471"/>
    </row>
    <row r="364" spans="5:10" ht="15.75">
      <c r="E364" s="405"/>
      <c r="G364" s="405"/>
      <c r="H364" s="405"/>
      <c r="I364" s="471"/>
      <c r="J364" s="471"/>
    </row>
    <row r="365" spans="5:10" ht="15.75">
      <c r="E365" s="405"/>
      <c r="G365" s="405"/>
      <c r="H365" s="405"/>
      <c r="I365" s="471"/>
      <c r="J365" s="471"/>
    </row>
    <row r="366" spans="5:10" ht="15.75">
      <c r="E366" s="405"/>
      <c r="G366" s="405"/>
      <c r="H366" s="405"/>
      <c r="I366" s="471"/>
      <c r="J366" s="471"/>
    </row>
    <row r="367" spans="5:10" ht="15.75">
      <c r="E367" s="405"/>
      <c r="G367" s="405"/>
      <c r="H367" s="405"/>
      <c r="I367" s="471"/>
      <c r="J367" s="471"/>
    </row>
    <row r="368" spans="5:10" ht="15.75">
      <c r="E368" s="405"/>
      <c r="G368" s="405"/>
      <c r="H368" s="405"/>
      <c r="I368" s="471"/>
      <c r="J368" s="471"/>
    </row>
    <row r="369" spans="5:10" ht="15.75">
      <c r="E369" s="405"/>
      <c r="G369" s="405"/>
      <c r="H369" s="405"/>
      <c r="I369" s="471"/>
      <c r="J369" s="471"/>
    </row>
    <row r="370" spans="5:10" ht="15.75">
      <c r="E370" s="405"/>
      <c r="G370" s="405"/>
      <c r="H370" s="405"/>
      <c r="I370" s="471"/>
      <c r="J370" s="471"/>
    </row>
    <row r="371" spans="5:10" ht="15.75">
      <c r="E371" s="405"/>
      <c r="G371" s="405"/>
      <c r="H371" s="405"/>
      <c r="I371" s="471"/>
      <c r="J371" s="471"/>
    </row>
    <row r="372" spans="5:10" ht="15.75">
      <c r="E372" s="405"/>
      <c r="G372" s="405"/>
      <c r="H372" s="405"/>
      <c r="I372" s="471"/>
      <c r="J372" s="471"/>
    </row>
    <row r="373" spans="5:10" ht="15.75">
      <c r="E373" s="405"/>
      <c r="G373" s="405"/>
      <c r="H373" s="405"/>
      <c r="I373" s="471"/>
      <c r="J373" s="471"/>
    </row>
    <row r="374" spans="5:10" ht="15.75">
      <c r="E374" s="405"/>
      <c r="G374" s="405"/>
      <c r="H374" s="405"/>
      <c r="I374" s="471"/>
      <c r="J374" s="471"/>
    </row>
    <row r="375" spans="5:10" ht="15.75">
      <c r="E375" s="405"/>
      <c r="G375" s="405"/>
      <c r="H375" s="405"/>
      <c r="I375" s="471"/>
      <c r="J375" s="471"/>
    </row>
    <row r="376" spans="5:10" ht="15.75">
      <c r="E376" s="405"/>
      <c r="G376" s="405"/>
      <c r="H376" s="405"/>
      <c r="I376" s="471"/>
      <c r="J376" s="471"/>
    </row>
    <row r="377" spans="5:10" ht="15.75">
      <c r="E377" s="405"/>
      <c r="G377" s="405"/>
      <c r="H377" s="405"/>
      <c r="I377" s="471"/>
      <c r="J377" s="471"/>
    </row>
    <row r="378" spans="5:10" ht="15.75">
      <c r="E378" s="405"/>
      <c r="G378" s="405"/>
      <c r="H378" s="405"/>
      <c r="I378" s="471"/>
      <c r="J378" s="471"/>
    </row>
    <row r="379" spans="5:10" ht="15.75">
      <c r="E379" s="405"/>
      <c r="G379" s="405"/>
      <c r="H379" s="405"/>
      <c r="I379" s="471"/>
      <c r="J379" s="471"/>
    </row>
    <row r="380" spans="5:10" ht="15.75">
      <c r="E380" s="405"/>
      <c r="G380" s="405"/>
      <c r="H380" s="405"/>
      <c r="I380" s="471"/>
      <c r="J380" s="471"/>
    </row>
    <row r="381" spans="5:10" ht="15.75">
      <c r="E381" s="405"/>
      <c r="G381" s="405"/>
      <c r="H381" s="405"/>
      <c r="I381" s="471"/>
      <c r="J381" s="471"/>
    </row>
    <row r="382" spans="5:10" ht="15.75">
      <c r="E382" s="405"/>
      <c r="G382" s="405"/>
      <c r="H382" s="405"/>
      <c r="I382" s="471"/>
      <c r="J382" s="471"/>
    </row>
    <row r="383" spans="5:10" ht="15.75">
      <c r="E383" s="405"/>
      <c r="G383" s="405"/>
      <c r="H383" s="405"/>
      <c r="I383" s="471"/>
      <c r="J383" s="471"/>
    </row>
    <row r="384" spans="5:10" ht="15.75">
      <c r="E384" s="405"/>
      <c r="G384" s="405"/>
      <c r="H384" s="405"/>
      <c r="I384" s="471"/>
      <c r="J384" s="471"/>
    </row>
    <row r="385" spans="5:10" ht="15.75">
      <c r="E385" s="405"/>
      <c r="G385" s="405"/>
      <c r="H385" s="405"/>
      <c r="I385" s="471"/>
      <c r="J385" s="471"/>
    </row>
    <row r="386" spans="5:10" ht="15.75">
      <c r="E386" s="405"/>
      <c r="G386" s="405"/>
      <c r="H386" s="405"/>
      <c r="I386" s="471"/>
      <c r="J386" s="471"/>
    </row>
    <row r="387" spans="5:10" ht="15.75">
      <c r="E387" s="405"/>
      <c r="G387" s="405"/>
      <c r="H387" s="405"/>
      <c r="I387" s="471"/>
      <c r="J387" s="471"/>
    </row>
    <row r="388" spans="5:10" ht="15.75">
      <c r="E388" s="405"/>
      <c r="G388" s="405"/>
      <c r="H388" s="405"/>
      <c r="I388" s="471"/>
      <c r="J388" s="471"/>
    </row>
    <row r="389" spans="5:10" ht="15.75">
      <c r="E389" s="405"/>
      <c r="G389" s="405"/>
      <c r="H389" s="405"/>
      <c r="I389" s="471"/>
      <c r="J389" s="471"/>
    </row>
    <row r="390" spans="5:10" ht="15.75">
      <c r="E390" s="405"/>
      <c r="G390" s="405"/>
      <c r="H390" s="405"/>
      <c r="I390" s="471"/>
      <c r="J390" s="471"/>
    </row>
    <row r="391" spans="5:10" ht="15.75">
      <c r="E391" s="405"/>
      <c r="G391" s="405"/>
      <c r="H391" s="405"/>
      <c r="I391" s="471"/>
      <c r="J391" s="471"/>
    </row>
    <row r="392" spans="5:10" ht="15.75">
      <c r="E392" s="405"/>
      <c r="G392" s="405"/>
      <c r="H392" s="405"/>
      <c r="I392" s="471"/>
      <c r="J392" s="471"/>
    </row>
    <row r="393" spans="5:10" ht="15.75">
      <c r="E393" s="405"/>
      <c r="G393" s="405"/>
      <c r="H393" s="405"/>
      <c r="I393" s="471"/>
      <c r="J393" s="471"/>
    </row>
    <row r="394" spans="5:10" ht="15.75">
      <c r="E394" s="405"/>
      <c r="G394" s="405"/>
      <c r="H394" s="405"/>
      <c r="I394" s="471"/>
      <c r="J394" s="471"/>
    </row>
    <row r="395" spans="5:10" ht="15.75">
      <c r="E395" s="405"/>
      <c r="G395" s="405"/>
      <c r="H395" s="405"/>
      <c r="I395" s="471"/>
      <c r="J395" s="471"/>
    </row>
    <row r="396" spans="5:10" ht="15.75">
      <c r="E396" s="405"/>
      <c r="G396" s="405"/>
      <c r="H396" s="405"/>
      <c r="I396" s="471"/>
      <c r="J396" s="471"/>
    </row>
    <row r="397" spans="5:10" ht="15.75">
      <c r="E397" s="405"/>
      <c r="G397" s="405"/>
      <c r="H397" s="405"/>
      <c r="I397" s="471"/>
      <c r="J397" s="471"/>
    </row>
    <row r="398" spans="5:10" ht="15.75">
      <c r="E398" s="405"/>
      <c r="G398" s="405"/>
      <c r="H398" s="405"/>
      <c r="I398" s="471"/>
      <c r="J398" s="471"/>
    </row>
    <row r="399" spans="5:10" ht="15.75">
      <c r="E399" s="405"/>
      <c r="G399" s="405"/>
      <c r="H399" s="405"/>
      <c r="I399" s="471"/>
      <c r="J399" s="471"/>
    </row>
    <row r="400" spans="5:10" ht="15.75">
      <c r="E400" s="405"/>
      <c r="G400" s="405"/>
      <c r="H400" s="405"/>
      <c r="I400" s="471"/>
      <c r="J400" s="471"/>
    </row>
    <row r="401" spans="5:10" ht="15.75">
      <c r="E401" s="405"/>
      <c r="G401" s="405"/>
      <c r="H401" s="405"/>
      <c r="I401" s="471"/>
      <c r="J401" s="471"/>
    </row>
    <row r="402" spans="5:10" ht="15.75">
      <c r="E402" s="405"/>
      <c r="G402" s="405"/>
      <c r="H402" s="405"/>
      <c r="I402" s="471"/>
      <c r="J402" s="471"/>
    </row>
    <row r="403" spans="5:10" ht="15.75">
      <c r="E403" s="405"/>
      <c r="G403" s="405"/>
      <c r="H403" s="405"/>
      <c r="I403" s="471"/>
      <c r="J403" s="471"/>
    </row>
    <row r="404" spans="5:10" ht="15.75">
      <c r="E404" s="405"/>
      <c r="G404" s="405"/>
      <c r="H404" s="405"/>
      <c r="I404" s="471"/>
      <c r="J404" s="471"/>
    </row>
    <row r="405" spans="5:10" ht="15.75">
      <c r="E405" s="405"/>
      <c r="G405" s="405"/>
      <c r="H405" s="405"/>
      <c r="I405" s="471"/>
      <c r="J405" s="471"/>
    </row>
    <row r="406" spans="5:10" ht="15.75">
      <c r="E406" s="405"/>
      <c r="G406" s="405"/>
      <c r="H406" s="405"/>
      <c r="I406" s="471"/>
      <c r="J406" s="471"/>
    </row>
    <row r="407" spans="5:10" ht="15.75">
      <c r="E407" s="405"/>
      <c r="G407" s="405"/>
      <c r="H407" s="405"/>
      <c r="I407" s="471"/>
      <c r="J407" s="471"/>
    </row>
    <row r="408" spans="5:10" ht="15.75">
      <c r="E408" s="405"/>
      <c r="G408" s="405"/>
      <c r="H408" s="405"/>
      <c r="I408" s="471"/>
      <c r="J408" s="471"/>
    </row>
    <row r="409" spans="5:10" ht="15.75">
      <c r="E409" s="405"/>
      <c r="G409" s="405"/>
      <c r="H409" s="405"/>
      <c r="I409" s="471"/>
      <c r="J409" s="471"/>
    </row>
    <row r="410" spans="5:10" ht="15.75">
      <c r="E410" s="405"/>
      <c r="G410" s="405"/>
      <c r="H410" s="405"/>
      <c r="I410" s="471"/>
      <c r="J410" s="471"/>
    </row>
    <row r="411" spans="5:10" ht="15.75">
      <c r="E411" s="405"/>
      <c r="G411" s="405"/>
      <c r="H411" s="405"/>
      <c r="I411" s="471"/>
      <c r="J411" s="471"/>
    </row>
    <row r="412" spans="5:10" ht="15.75">
      <c r="E412" s="405"/>
      <c r="G412" s="405"/>
      <c r="H412" s="405"/>
      <c r="I412" s="471"/>
      <c r="J412" s="471"/>
    </row>
    <row r="413" spans="5:10" ht="15.75">
      <c r="E413" s="405"/>
      <c r="G413" s="405"/>
      <c r="H413" s="405"/>
      <c r="I413" s="471"/>
      <c r="J413" s="471"/>
    </row>
    <row r="414" spans="5:10" ht="15.75">
      <c r="E414" s="405"/>
      <c r="G414" s="405"/>
      <c r="H414" s="405"/>
      <c r="I414" s="471"/>
      <c r="J414" s="471"/>
    </row>
    <row r="415" spans="5:10" ht="15.75">
      <c r="E415" s="405"/>
      <c r="G415" s="405"/>
      <c r="H415" s="405"/>
      <c r="I415" s="471"/>
      <c r="J415" s="471"/>
    </row>
    <row r="416" spans="5:10" ht="15.75">
      <c r="E416" s="405"/>
      <c r="G416" s="405"/>
      <c r="H416" s="405"/>
      <c r="I416" s="471"/>
      <c r="J416" s="471"/>
    </row>
    <row r="417" spans="5:10" ht="15.75">
      <c r="E417" s="405"/>
      <c r="G417" s="405"/>
      <c r="H417" s="405"/>
      <c r="I417" s="471"/>
      <c r="J417" s="471"/>
    </row>
    <row r="418" spans="5:10" ht="15.75">
      <c r="E418" s="405"/>
      <c r="G418" s="405"/>
      <c r="H418" s="405"/>
      <c r="I418" s="471"/>
      <c r="J418" s="471"/>
    </row>
    <row r="419" spans="5:10" ht="15.75">
      <c r="E419" s="405"/>
      <c r="G419" s="405"/>
      <c r="H419" s="405"/>
      <c r="I419" s="471"/>
      <c r="J419" s="471"/>
    </row>
    <row r="420" spans="5:10" ht="15.75">
      <c r="E420" s="405"/>
      <c r="G420" s="405"/>
      <c r="H420" s="405"/>
      <c r="I420" s="471"/>
      <c r="J420" s="471"/>
    </row>
    <row r="421" spans="5:10" ht="15.75">
      <c r="E421" s="405"/>
      <c r="G421" s="405"/>
      <c r="H421" s="405"/>
      <c r="I421" s="471"/>
      <c r="J421" s="471"/>
    </row>
    <row r="422" spans="5:10" ht="15.75">
      <c r="E422" s="405"/>
      <c r="G422" s="405"/>
      <c r="H422" s="405"/>
      <c r="I422" s="471"/>
      <c r="J422" s="471"/>
    </row>
    <row r="423" spans="5:10" ht="15.75">
      <c r="E423" s="405"/>
      <c r="G423" s="405"/>
      <c r="H423" s="405"/>
      <c r="I423" s="471"/>
      <c r="J423" s="471"/>
    </row>
    <row r="424" spans="5:10" ht="15.75">
      <c r="E424" s="405"/>
      <c r="G424" s="405"/>
      <c r="H424" s="405"/>
      <c r="I424" s="471"/>
      <c r="J424" s="471"/>
    </row>
    <row r="425" spans="5:10" ht="15.75">
      <c r="E425" s="405"/>
      <c r="G425" s="405"/>
      <c r="H425" s="405"/>
      <c r="I425" s="471"/>
      <c r="J425" s="471"/>
    </row>
    <row r="426" spans="5:10" ht="15.75">
      <c r="E426" s="405"/>
      <c r="G426" s="405"/>
      <c r="H426" s="405"/>
      <c r="I426" s="471"/>
      <c r="J426" s="471"/>
    </row>
    <row r="427" spans="5:10" ht="15.75">
      <c r="E427" s="405"/>
      <c r="G427" s="405"/>
      <c r="H427" s="405"/>
      <c r="I427" s="471"/>
      <c r="J427" s="471"/>
    </row>
    <row r="428" spans="5:10" ht="15.75">
      <c r="E428" s="405"/>
      <c r="G428" s="405"/>
      <c r="H428" s="405"/>
      <c r="I428" s="471"/>
      <c r="J428" s="471"/>
    </row>
    <row r="429" spans="5:10" ht="15.75">
      <c r="E429" s="405"/>
      <c r="G429" s="405"/>
      <c r="H429" s="405"/>
      <c r="I429" s="471"/>
      <c r="J429" s="471"/>
    </row>
    <row r="430" spans="5:10" ht="15.75">
      <c r="E430" s="405"/>
      <c r="G430" s="405"/>
      <c r="H430" s="405"/>
      <c r="I430" s="471"/>
      <c r="J430" s="471"/>
    </row>
    <row r="431" spans="5:10" ht="15.75">
      <c r="E431" s="405"/>
      <c r="G431" s="405"/>
      <c r="H431" s="405"/>
      <c r="I431" s="471"/>
      <c r="J431" s="471"/>
    </row>
    <row r="432" spans="5:10" ht="15.75">
      <c r="E432" s="405"/>
      <c r="G432" s="405"/>
      <c r="H432" s="405"/>
      <c r="I432" s="471"/>
      <c r="J432" s="471"/>
    </row>
    <row r="433" spans="5:10" ht="15.75">
      <c r="E433" s="405"/>
      <c r="G433" s="405"/>
      <c r="H433" s="405"/>
      <c r="I433" s="471"/>
      <c r="J433" s="471"/>
    </row>
    <row r="434" spans="5:10" ht="15.75">
      <c r="E434" s="405"/>
      <c r="G434" s="405"/>
      <c r="H434" s="405"/>
      <c r="I434" s="471"/>
      <c r="J434" s="471"/>
    </row>
    <row r="435" spans="5:10" ht="15.75">
      <c r="E435" s="405"/>
      <c r="G435" s="405"/>
      <c r="H435" s="405"/>
      <c r="I435" s="471"/>
      <c r="J435" s="471"/>
    </row>
    <row r="436" spans="5:10" ht="15.75">
      <c r="E436" s="405"/>
      <c r="G436" s="405"/>
      <c r="H436" s="405"/>
      <c r="I436" s="471"/>
      <c r="J436" s="471"/>
    </row>
    <row r="437" spans="5:10" ht="15.75">
      <c r="E437" s="405"/>
      <c r="G437" s="405"/>
      <c r="H437" s="405"/>
      <c r="I437" s="471"/>
      <c r="J437" s="471"/>
    </row>
    <row r="438" spans="5:10" ht="15.75">
      <c r="E438" s="405"/>
      <c r="G438" s="405"/>
      <c r="H438" s="405"/>
      <c r="I438" s="471"/>
      <c r="J438" s="471"/>
    </row>
    <row r="439" spans="5:10" ht="15.75">
      <c r="E439" s="405"/>
      <c r="G439" s="405"/>
      <c r="H439" s="405"/>
      <c r="I439" s="471"/>
      <c r="J439" s="471"/>
    </row>
    <row r="440" spans="5:10" ht="15.75">
      <c r="E440" s="405"/>
      <c r="G440" s="405"/>
      <c r="H440" s="405"/>
      <c r="I440" s="471"/>
      <c r="J440" s="471"/>
    </row>
    <row r="441" spans="5:10" ht="15.75">
      <c r="E441" s="405"/>
      <c r="G441" s="405"/>
      <c r="H441" s="405"/>
      <c r="I441" s="471"/>
      <c r="J441" s="471"/>
    </row>
    <row r="442" spans="5:10" ht="15.75">
      <c r="E442" s="405"/>
      <c r="G442" s="405"/>
      <c r="H442" s="405"/>
      <c r="I442" s="471"/>
      <c r="J442" s="471"/>
    </row>
    <row r="443" spans="5:10" ht="15.75">
      <c r="E443" s="405"/>
      <c r="G443" s="405"/>
      <c r="H443" s="405"/>
      <c r="I443" s="471"/>
      <c r="J443" s="471"/>
    </row>
    <row r="444" spans="5:10" ht="15.75">
      <c r="E444" s="405"/>
      <c r="G444" s="405"/>
      <c r="H444" s="405"/>
      <c r="I444" s="471"/>
      <c r="J444" s="471"/>
    </row>
    <row r="445" spans="5:10" ht="15.75">
      <c r="E445" s="405"/>
      <c r="G445" s="405"/>
      <c r="H445" s="405"/>
      <c r="I445" s="471"/>
      <c r="J445" s="471"/>
    </row>
    <row r="446" spans="5:10" ht="15.75">
      <c r="E446" s="405"/>
      <c r="G446" s="405"/>
      <c r="H446" s="405"/>
      <c r="I446" s="471"/>
      <c r="J446" s="471"/>
    </row>
    <row r="447" spans="5:10" ht="15.75">
      <c r="E447" s="405"/>
      <c r="G447" s="405"/>
      <c r="H447" s="405"/>
      <c r="I447" s="471"/>
      <c r="J447" s="471"/>
    </row>
    <row r="448" spans="5:10" ht="15.75">
      <c r="E448" s="405"/>
      <c r="G448" s="405"/>
      <c r="H448" s="405"/>
      <c r="I448" s="471"/>
      <c r="J448" s="471"/>
    </row>
    <row r="449" spans="5:10" ht="15.75">
      <c r="E449" s="405"/>
      <c r="G449" s="405"/>
      <c r="H449" s="405"/>
      <c r="I449" s="471"/>
      <c r="J449" s="471"/>
    </row>
    <row r="450" spans="5:10" ht="15.75">
      <c r="E450" s="405"/>
      <c r="G450" s="405"/>
      <c r="H450" s="405"/>
      <c r="I450" s="471"/>
      <c r="J450" s="471"/>
    </row>
    <row r="451" spans="5:10" ht="15.75">
      <c r="E451" s="405"/>
      <c r="G451" s="405"/>
      <c r="H451" s="405"/>
      <c r="I451" s="471"/>
      <c r="J451" s="471"/>
    </row>
    <row r="452" spans="5:10" ht="15.75">
      <c r="E452" s="405"/>
      <c r="G452" s="405"/>
      <c r="H452" s="405"/>
      <c r="I452" s="471"/>
      <c r="J452" s="471"/>
    </row>
    <row r="453" spans="5:10" ht="15.75">
      <c r="E453" s="405"/>
      <c r="G453" s="405"/>
      <c r="H453" s="405"/>
      <c r="I453" s="471"/>
      <c r="J453" s="471"/>
    </row>
    <row r="454" spans="5:10" ht="15.75">
      <c r="E454" s="405"/>
      <c r="G454" s="405"/>
      <c r="H454" s="405"/>
      <c r="I454" s="471"/>
      <c r="J454" s="471"/>
    </row>
    <row r="455" spans="5:10" ht="15.75">
      <c r="E455" s="405"/>
      <c r="G455" s="405"/>
      <c r="H455" s="405"/>
      <c r="I455" s="471"/>
      <c r="J455" s="471"/>
    </row>
    <row r="456" spans="5:10" ht="15.75">
      <c r="E456" s="405"/>
      <c r="G456" s="405"/>
      <c r="H456" s="405"/>
      <c r="I456" s="471"/>
      <c r="J456" s="471"/>
    </row>
    <row r="457" spans="5:10" ht="15.75">
      <c r="E457" s="405"/>
      <c r="G457" s="405"/>
      <c r="H457" s="405"/>
      <c r="I457" s="471"/>
      <c r="J457" s="471"/>
    </row>
    <row r="458" spans="5:10" ht="15.75">
      <c r="E458" s="405"/>
      <c r="G458" s="405"/>
      <c r="H458" s="405"/>
      <c r="I458" s="471"/>
      <c r="J458" s="471"/>
    </row>
    <row r="459" spans="5:10" ht="15.75">
      <c r="E459" s="405"/>
      <c r="G459" s="405"/>
      <c r="H459" s="405"/>
      <c r="I459" s="471"/>
      <c r="J459" s="471"/>
    </row>
    <row r="460" spans="5:10" ht="15.75">
      <c r="E460" s="405"/>
      <c r="G460" s="405"/>
      <c r="H460" s="405"/>
      <c r="I460" s="471"/>
      <c r="J460" s="471"/>
    </row>
    <row r="461" spans="5:10" ht="15.75">
      <c r="E461" s="405"/>
      <c r="G461" s="405"/>
      <c r="H461" s="405"/>
      <c r="I461" s="471"/>
      <c r="J461" s="471"/>
    </row>
    <row r="462" spans="5:10" ht="15.75">
      <c r="E462" s="405"/>
      <c r="G462" s="405"/>
      <c r="H462" s="405"/>
      <c r="I462" s="471"/>
      <c r="J462" s="471"/>
    </row>
    <row r="463" spans="5:10" ht="15.75">
      <c r="E463" s="405"/>
      <c r="G463" s="405"/>
      <c r="H463" s="405"/>
      <c r="I463" s="471"/>
      <c r="J463" s="471"/>
    </row>
    <row r="464" spans="5:10" ht="15.75">
      <c r="E464" s="405"/>
      <c r="G464" s="405"/>
      <c r="H464" s="405"/>
      <c r="I464" s="471"/>
      <c r="J464" s="471"/>
    </row>
    <row r="465" spans="5:10" ht="15.75">
      <c r="E465" s="405"/>
      <c r="G465" s="405"/>
      <c r="H465" s="405"/>
      <c r="I465" s="471"/>
      <c r="J465" s="471"/>
    </row>
    <row r="466" spans="5:10" ht="15.75">
      <c r="E466" s="405"/>
      <c r="G466" s="405"/>
      <c r="H466" s="405"/>
      <c r="I466" s="471"/>
      <c r="J466" s="471"/>
    </row>
    <row r="467" spans="5:10" ht="15.75">
      <c r="E467" s="405"/>
      <c r="G467" s="405"/>
      <c r="H467" s="405"/>
      <c r="I467" s="471"/>
      <c r="J467" s="471"/>
    </row>
    <row r="468" spans="5:10" ht="15.75">
      <c r="E468" s="405"/>
      <c r="G468" s="405"/>
      <c r="H468" s="405"/>
      <c r="I468" s="471"/>
      <c r="J468" s="471"/>
    </row>
    <row r="469" spans="5:10" ht="15.75">
      <c r="E469" s="405"/>
      <c r="G469" s="405"/>
      <c r="H469" s="405"/>
      <c r="I469" s="471"/>
      <c r="J469" s="471"/>
    </row>
    <row r="470" spans="5:10" ht="15.75">
      <c r="E470" s="405"/>
      <c r="G470" s="405"/>
      <c r="H470" s="405"/>
      <c r="I470" s="471"/>
      <c r="J470" s="471"/>
    </row>
    <row r="471" spans="5:10" ht="15.75">
      <c r="E471" s="405"/>
      <c r="G471" s="405"/>
      <c r="H471" s="405"/>
      <c r="I471" s="471"/>
      <c r="J471" s="471"/>
    </row>
    <row r="472" spans="5:10" ht="15.75">
      <c r="E472" s="405"/>
      <c r="G472" s="405"/>
      <c r="H472" s="405"/>
      <c r="I472" s="471"/>
      <c r="J472" s="471"/>
    </row>
    <row r="473" spans="5:10" ht="15.75">
      <c r="E473" s="405"/>
      <c r="G473" s="405"/>
      <c r="H473" s="405"/>
      <c r="I473" s="471"/>
      <c r="J473" s="471"/>
    </row>
    <row r="474" spans="5:10" ht="15.75">
      <c r="E474" s="405"/>
      <c r="G474" s="405"/>
      <c r="H474" s="405"/>
      <c r="I474" s="471"/>
      <c r="J474" s="471"/>
    </row>
    <row r="475" spans="5:10" ht="15.75">
      <c r="E475" s="405"/>
      <c r="G475" s="405"/>
      <c r="H475" s="405"/>
      <c r="I475" s="471"/>
      <c r="J475" s="471"/>
    </row>
    <row r="476" spans="5:10" ht="15.75">
      <c r="E476" s="405"/>
      <c r="G476" s="405"/>
      <c r="H476" s="405"/>
      <c r="I476" s="471"/>
      <c r="J476" s="471"/>
    </row>
    <row r="477" spans="5:10" ht="15.75">
      <c r="E477" s="405"/>
      <c r="G477" s="405"/>
      <c r="H477" s="405"/>
      <c r="I477" s="471"/>
      <c r="J477" s="471"/>
    </row>
    <row r="478" spans="5:10" ht="15.75">
      <c r="E478" s="405"/>
      <c r="G478" s="405"/>
      <c r="H478" s="405"/>
      <c r="I478" s="471"/>
      <c r="J478" s="471"/>
    </row>
    <row r="479" spans="5:10" ht="15.75">
      <c r="E479" s="405"/>
      <c r="G479" s="405"/>
      <c r="H479" s="405"/>
      <c r="I479" s="471"/>
      <c r="J479" s="471"/>
    </row>
    <row r="480" spans="5:10" ht="15.75">
      <c r="E480" s="405"/>
      <c r="G480" s="405"/>
      <c r="H480" s="405"/>
      <c r="I480" s="471"/>
      <c r="J480" s="471"/>
    </row>
    <row r="481" spans="5:10" ht="15.75">
      <c r="E481" s="405"/>
      <c r="G481" s="405"/>
      <c r="H481" s="405"/>
      <c r="I481" s="471"/>
      <c r="J481" s="471"/>
    </row>
    <row r="482" spans="5:10" ht="15.75">
      <c r="E482" s="405"/>
      <c r="G482" s="405"/>
      <c r="H482" s="405"/>
      <c r="I482" s="471"/>
      <c r="J482" s="471"/>
    </row>
    <row r="483" spans="5:10" ht="15.75">
      <c r="E483" s="405"/>
      <c r="G483" s="405"/>
      <c r="H483" s="405"/>
      <c r="I483" s="471"/>
      <c r="J483" s="471"/>
    </row>
    <row r="484" spans="5:10" ht="15.75">
      <c r="E484" s="405"/>
      <c r="G484" s="405"/>
      <c r="H484" s="405"/>
      <c r="I484" s="471"/>
      <c r="J484" s="471"/>
    </row>
    <row r="485" spans="5:10" ht="15.75">
      <c r="E485" s="405"/>
      <c r="G485" s="405"/>
      <c r="H485" s="405"/>
      <c r="I485" s="471"/>
      <c r="J485" s="471"/>
    </row>
    <row r="486" spans="5:10" ht="15.75">
      <c r="E486" s="405"/>
      <c r="G486" s="405"/>
      <c r="H486" s="405"/>
      <c r="I486" s="471"/>
      <c r="J486" s="471"/>
    </row>
    <row r="487" spans="5:10" ht="15.75">
      <c r="E487" s="405"/>
      <c r="G487" s="405"/>
      <c r="H487" s="405"/>
      <c r="I487" s="471"/>
      <c r="J487" s="471"/>
    </row>
    <row r="488" spans="5:10" ht="15.75">
      <c r="E488" s="405"/>
      <c r="G488" s="405"/>
      <c r="H488" s="405"/>
      <c r="I488" s="471"/>
      <c r="J488" s="471"/>
    </row>
    <row r="489" spans="5:10" ht="15.75">
      <c r="E489" s="405"/>
      <c r="G489" s="405"/>
      <c r="H489" s="405"/>
      <c r="I489" s="471"/>
      <c r="J489" s="471"/>
    </row>
    <row r="490" spans="5:10" ht="15.75">
      <c r="E490" s="405"/>
      <c r="G490" s="405"/>
      <c r="H490" s="405"/>
      <c r="I490" s="471"/>
      <c r="J490" s="471"/>
    </row>
    <row r="491" spans="5:10" ht="15.75">
      <c r="E491" s="405"/>
      <c r="G491" s="405"/>
      <c r="H491" s="405"/>
      <c r="I491" s="471"/>
      <c r="J491" s="471"/>
    </row>
    <row r="492" spans="5:10" ht="15.75">
      <c r="E492" s="405"/>
      <c r="G492" s="405"/>
      <c r="H492" s="405"/>
      <c r="I492" s="471"/>
      <c r="J492" s="471"/>
    </row>
    <row r="493" spans="5:10" ht="15.75">
      <c r="E493" s="405"/>
      <c r="G493" s="405"/>
      <c r="H493" s="405"/>
      <c r="I493" s="471"/>
      <c r="J493" s="471"/>
    </row>
    <row r="494" spans="5:10" ht="15.75">
      <c r="E494" s="405"/>
      <c r="G494" s="405"/>
      <c r="H494" s="405"/>
      <c r="I494" s="471"/>
      <c r="J494" s="471"/>
    </row>
    <row r="495" spans="5:10" ht="15.75">
      <c r="E495" s="405"/>
      <c r="G495" s="405"/>
      <c r="H495" s="405"/>
      <c r="I495" s="471"/>
      <c r="J495" s="471"/>
    </row>
    <row r="496" spans="5:10" ht="15.75">
      <c r="E496" s="405"/>
      <c r="G496" s="405"/>
      <c r="H496" s="405"/>
      <c r="I496" s="471"/>
      <c r="J496" s="471"/>
    </row>
    <row r="497" spans="5:10" ht="15.75">
      <c r="E497" s="405"/>
      <c r="G497" s="405"/>
      <c r="H497" s="405"/>
      <c r="I497" s="471"/>
      <c r="J497" s="471"/>
    </row>
    <row r="498" spans="5:10" ht="15.75">
      <c r="E498" s="405"/>
      <c r="G498" s="405"/>
      <c r="H498" s="405"/>
      <c r="I498" s="471"/>
      <c r="J498" s="471"/>
    </row>
    <row r="499" spans="5:10" ht="15.75">
      <c r="E499" s="405"/>
      <c r="G499" s="405"/>
      <c r="H499" s="405"/>
      <c r="I499" s="471"/>
      <c r="J499" s="471"/>
    </row>
    <row r="500" spans="5:10" ht="15.75">
      <c r="E500" s="405"/>
      <c r="G500" s="405"/>
      <c r="H500" s="405"/>
      <c r="I500" s="471"/>
      <c r="J500" s="471"/>
    </row>
    <row r="501" spans="5:10" ht="15.75">
      <c r="E501" s="405"/>
      <c r="G501" s="405"/>
      <c r="H501" s="405"/>
      <c r="I501" s="471"/>
      <c r="J501" s="471"/>
    </row>
    <row r="502" spans="5:10" ht="15.75">
      <c r="E502" s="405"/>
      <c r="G502" s="405"/>
      <c r="H502" s="405"/>
      <c r="I502" s="471"/>
      <c r="J502" s="471"/>
    </row>
    <row r="503" spans="5:10" ht="15.75">
      <c r="E503" s="405"/>
      <c r="G503" s="405"/>
      <c r="H503" s="405"/>
      <c r="I503" s="471"/>
      <c r="J503" s="471"/>
    </row>
    <row r="504" spans="5:10" ht="15.75">
      <c r="E504" s="405"/>
      <c r="G504" s="405"/>
      <c r="H504" s="405"/>
      <c r="I504" s="471"/>
      <c r="J504" s="471"/>
    </row>
    <row r="505" spans="5:10" ht="15.75">
      <c r="E505" s="405"/>
      <c r="G505" s="405"/>
      <c r="H505" s="405"/>
      <c r="I505" s="471"/>
      <c r="J505" s="471"/>
    </row>
    <row r="506" spans="5:10" ht="15.75">
      <c r="E506" s="405"/>
      <c r="G506" s="405"/>
      <c r="H506" s="405"/>
      <c r="I506" s="471"/>
      <c r="J506" s="471"/>
    </row>
    <row r="507" spans="5:10" ht="15.75">
      <c r="E507" s="405"/>
      <c r="G507" s="405"/>
      <c r="H507" s="405"/>
      <c r="I507" s="471"/>
      <c r="J507" s="471"/>
    </row>
    <row r="508" spans="5:10" ht="15.75">
      <c r="E508" s="405"/>
      <c r="G508" s="405"/>
      <c r="H508" s="405"/>
      <c r="I508" s="471"/>
      <c r="J508" s="471"/>
    </row>
    <row r="509" spans="5:10" ht="15.75">
      <c r="E509" s="405"/>
      <c r="G509" s="405"/>
      <c r="H509" s="405"/>
      <c r="I509" s="471"/>
      <c r="J509" s="471"/>
    </row>
    <row r="510" spans="5:10" ht="15.75">
      <c r="E510" s="405"/>
      <c r="G510" s="405"/>
      <c r="H510" s="405"/>
      <c r="I510" s="471"/>
      <c r="J510" s="471"/>
    </row>
    <row r="511" spans="5:10" ht="15.75">
      <c r="E511" s="405"/>
      <c r="G511" s="405"/>
      <c r="H511" s="405"/>
      <c r="I511" s="471"/>
      <c r="J511" s="471"/>
    </row>
    <row r="512" spans="5:10" ht="15.75">
      <c r="E512" s="405"/>
      <c r="G512" s="405"/>
      <c r="H512" s="405"/>
      <c r="I512" s="471"/>
      <c r="J512" s="471"/>
    </row>
    <row r="513" spans="5:10" ht="15.75">
      <c r="E513" s="405"/>
      <c r="G513" s="405"/>
      <c r="H513" s="405"/>
      <c r="I513" s="471"/>
      <c r="J513" s="471"/>
    </row>
    <row r="514" spans="5:10" ht="15.75">
      <c r="E514" s="405"/>
      <c r="G514" s="405"/>
      <c r="H514" s="405"/>
      <c r="I514" s="471"/>
      <c r="J514" s="471"/>
    </row>
    <row r="515" spans="5:10" ht="15.75">
      <c r="E515" s="405"/>
      <c r="G515" s="405"/>
      <c r="H515" s="405"/>
      <c r="I515" s="471"/>
      <c r="J515" s="471"/>
    </row>
    <row r="516" spans="5:10" ht="15.75">
      <c r="E516" s="405"/>
      <c r="G516" s="405"/>
      <c r="H516" s="405"/>
      <c r="I516" s="471"/>
      <c r="J516" s="471"/>
    </row>
    <row r="517" spans="5:10" ht="15.75">
      <c r="E517" s="405"/>
      <c r="G517" s="405"/>
      <c r="H517" s="405"/>
      <c r="I517" s="471"/>
      <c r="J517" s="471"/>
    </row>
    <row r="518" spans="5:10" ht="15.75">
      <c r="E518" s="405"/>
      <c r="G518" s="405"/>
      <c r="H518" s="405"/>
      <c r="I518" s="471"/>
      <c r="J518" s="471"/>
    </row>
    <row r="519" spans="5:10" ht="15.75">
      <c r="E519" s="405"/>
      <c r="G519" s="405"/>
      <c r="H519" s="405"/>
      <c r="I519" s="471"/>
      <c r="J519" s="471"/>
    </row>
    <row r="520" spans="5:10" ht="15.75">
      <c r="E520" s="405"/>
      <c r="G520" s="405"/>
      <c r="H520" s="405"/>
      <c r="I520" s="471"/>
      <c r="J520" s="471"/>
    </row>
    <row r="521" spans="5:10" ht="15.75">
      <c r="E521" s="405"/>
      <c r="G521" s="405"/>
      <c r="H521" s="405"/>
      <c r="I521" s="471"/>
      <c r="J521" s="471"/>
    </row>
    <row r="522" spans="5:10" ht="15.75">
      <c r="E522" s="405"/>
      <c r="G522" s="405"/>
      <c r="H522" s="405"/>
      <c r="I522" s="471"/>
      <c r="J522" s="471"/>
    </row>
    <row r="523" spans="5:10" ht="15.75">
      <c r="E523" s="405"/>
      <c r="G523" s="405"/>
      <c r="H523" s="405"/>
      <c r="I523" s="471"/>
      <c r="J523" s="471"/>
    </row>
    <row r="524" spans="5:10" ht="15.75">
      <c r="E524" s="405"/>
      <c r="G524" s="405"/>
      <c r="H524" s="405"/>
      <c r="I524" s="471"/>
      <c r="J524" s="471"/>
    </row>
    <row r="525" spans="5:10" ht="15.75">
      <c r="E525" s="405"/>
      <c r="G525" s="405"/>
      <c r="H525" s="405"/>
      <c r="I525" s="471"/>
      <c r="J525" s="471"/>
    </row>
    <row r="526" spans="5:10" ht="15.75">
      <c r="E526" s="405"/>
      <c r="G526" s="405"/>
      <c r="H526" s="405"/>
      <c r="I526" s="471"/>
      <c r="J526" s="471"/>
    </row>
    <row r="527" spans="5:10" ht="15.75">
      <c r="E527" s="405"/>
      <c r="G527" s="405"/>
      <c r="H527" s="405"/>
      <c r="I527" s="471"/>
      <c r="J527" s="471"/>
    </row>
    <row r="528" spans="5:10" ht="15.75">
      <c r="E528" s="405"/>
      <c r="G528" s="405"/>
      <c r="H528" s="405"/>
      <c r="I528" s="471"/>
      <c r="J528" s="471"/>
    </row>
    <row r="529" spans="5:10" ht="15.75">
      <c r="E529" s="405"/>
      <c r="G529" s="405"/>
      <c r="H529" s="405"/>
      <c r="I529" s="471"/>
      <c r="J529" s="471"/>
    </row>
    <row r="530" spans="5:10" ht="15.75">
      <c r="E530" s="405"/>
      <c r="G530" s="405"/>
      <c r="H530" s="405"/>
      <c r="I530" s="471"/>
      <c r="J530" s="471"/>
    </row>
    <row r="531" spans="5:10" ht="15.75">
      <c r="E531" s="405"/>
      <c r="G531" s="405"/>
      <c r="H531" s="405"/>
      <c r="I531" s="471"/>
      <c r="J531" s="471"/>
    </row>
    <row r="532" spans="5:10" ht="15.75">
      <c r="E532" s="405"/>
      <c r="G532" s="405"/>
      <c r="H532" s="405"/>
      <c r="I532" s="471"/>
      <c r="J532" s="471"/>
    </row>
    <row r="533" spans="5:10" ht="15.75">
      <c r="E533" s="405"/>
      <c r="G533" s="405"/>
      <c r="H533" s="405"/>
      <c r="I533" s="471"/>
      <c r="J533" s="471"/>
    </row>
    <row r="534" spans="5:10" ht="15.75">
      <c r="E534" s="405"/>
      <c r="G534" s="405"/>
      <c r="H534" s="405"/>
      <c r="I534" s="471"/>
      <c r="J534" s="471"/>
    </row>
    <row r="535" spans="5:10" ht="15.75">
      <c r="E535" s="405"/>
      <c r="G535" s="405"/>
      <c r="H535" s="405"/>
      <c r="I535" s="471"/>
      <c r="J535" s="471"/>
    </row>
    <row r="536" spans="5:10" ht="15.75">
      <c r="E536" s="405"/>
      <c r="G536" s="405"/>
      <c r="H536" s="405"/>
      <c r="I536" s="471"/>
      <c r="J536" s="471"/>
    </row>
    <row r="537" spans="5:10" ht="15.75">
      <c r="E537" s="405"/>
      <c r="G537" s="405"/>
      <c r="H537" s="405"/>
      <c r="I537" s="471"/>
      <c r="J537" s="471"/>
    </row>
    <row r="538" spans="5:10" ht="15.75">
      <c r="E538" s="405"/>
      <c r="G538" s="405"/>
      <c r="H538" s="405"/>
      <c r="I538" s="471"/>
      <c r="J538" s="471"/>
    </row>
    <row r="539" spans="5:10" ht="15.75">
      <c r="E539" s="405"/>
      <c r="G539" s="405"/>
      <c r="H539" s="405"/>
      <c r="I539" s="471"/>
      <c r="J539" s="471"/>
    </row>
    <row r="540" spans="5:10" ht="15.75">
      <c r="E540" s="405"/>
      <c r="G540" s="405"/>
      <c r="H540" s="405"/>
      <c r="I540" s="471"/>
      <c r="J540" s="471"/>
    </row>
    <row r="541" spans="5:10" ht="15.75">
      <c r="E541" s="405"/>
      <c r="G541" s="405"/>
      <c r="H541" s="405"/>
      <c r="I541" s="471"/>
      <c r="J541" s="471"/>
    </row>
    <row r="542" spans="5:10" ht="15.75">
      <c r="E542" s="405"/>
      <c r="G542" s="405"/>
      <c r="H542" s="405"/>
      <c r="I542" s="471"/>
      <c r="J542" s="471"/>
    </row>
    <row r="543" spans="5:10" ht="15.75">
      <c r="E543" s="405"/>
      <c r="G543" s="405"/>
      <c r="H543" s="405"/>
      <c r="I543" s="471"/>
      <c r="J543" s="471"/>
    </row>
    <row r="544" spans="5:10" ht="15.75">
      <c r="E544" s="405"/>
      <c r="G544" s="405"/>
      <c r="H544" s="405"/>
      <c r="I544" s="471"/>
      <c r="J544" s="471"/>
    </row>
    <row r="545" spans="5:10" ht="15.75">
      <c r="E545" s="405"/>
      <c r="G545" s="405"/>
      <c r="H545" s="405"/>
      <c r="I545" s="471"/>
      <c r="J545" s="471"/>
    </row>
    <row r="546" spans="5:10" ht="15.75">
      <c r="E546" s="405"/>
      <c r="G546" s="405"/>
      <c r="H546" s="405"/>
      <c r="I546" s="471"/>
      <c r="J546" s="471"/>
    </row>
    <row r="547" spans="5:10" ht="15.75">
      <c r="E547" s="405"/>
      <c r="G547" s="405"/>
      <c r="H547" s="405"/>
      <c r="I547" s="471"/>
      <c r="J547" s="471"/>
    </row>
    <row r="548" spans="5:10" ht="15.75">
      <c r="E548" s="405"/>
      <c r="G548" s="405"/>
      <c r="H548" s="405"/>
      <c r="I548" s="471"/>
      <c r="J548" s="471"/>
    </row>
    <row r="549" spans="5:10" ht="15.75">
      <c r="E549" s="405"/>
      <c r="G549" s="405"/>
      <c r="H549" s="405"/>
      <c r="I549" s="471"/>
      <c r="J549" s="471"/>
    </row>
    <row r="550" spans="5:10" ht="15.75">
      <c r="E550" s="405"/>
      <c r="G550" s="405"/>
      <c r="H550" s="405"/>
      <c r="I550" s="471"/>
      <c r="J550" s="471"/>
    </row>
    <row r="551" spans="5:10" ht="15.75">
      <c r="E551" s="405"/>
      <c r="G551" s="405"/>
      <c r="H551" s="405"/>
      <c r="I551" s="471"/>
      <c r="J551" s="471"/>
    </row>
    <row r="552" spans="5:10" ht="15.75">
      <c r="E552" s="405"/>
      <c r="G552" s="405"/>
      <c r="H552" s="405"/>
      <c r="I552" s="471"/>
      <c r="J552" s="471"/>
    </row>
    <row r="553" spans="5:10" ht="15.75">
      <c r="E553" s="405"/>
      <c r="G553" s="405"/>
      <c r="H553" s="405"/>
      <c r="I553" s="471"/>
      <c r="J553" s="471"/>
    </row>
    <row r="554" spans="5:10" ht="15.75">
      <c r="E554" s="405"/>
      <c r="G554" s="405"/>
      <c r="H554" s="405"/>
      <c r="I554" s="471"/>
      <c r="J554" s="471"/>
    </row>
    <row r="555" spans="5:10" ht="15.75">
      <c r="E555" s="405"/>
      <c r="G555" s="405"/>
      <c r="H555" s="405"/>
      <c r="I555" s="471"/>
      <c r="J555" s="471"/>
    </row>
    <row r="556" spans="5:10" ht="15.75">
      <c r="E556" s="405"/>
      <c r="G556" s="405"/>
      <c r="H556" s="405"/>
      <c r="I556" s="471"/>
      <c r="J556" s="471"/>
    </row>
    <row r="557" spans="5:10" ht="15.75">
      <c r="E557" s="405"/>
      <c r="G557" s="405"/>
      <c r="H557" s="405"/>
      <c r="I557" s="471"/>
      <c r="J557" s="471"/>
    </row>
    <row r="558" spans="5:10" ht="15.75">
      <c r="E558" s="405"/>
      <c r="G558" s="405"/>
      <c r="H558" s="405"/>
      <c r="I558" s="471"/>
      <c r="J558" s="471"/>
    </row>
    <row r="559" spans="5:10" ht="15.75">
      <c r="E559" s="405"/>
      <c r="G559" s="405"/>
      <c r="H559" s="405"/>
      <c r="I559" s="471"/>
      <c r="J559" s="471"/>
    </row>
    <row r="560" spans="5:10" ht="15.75">
      <c r="E560" s="405"/>
      <c r="G560" s="405"/>
      <c r="H560" s="405"/>
      <c r="I560" s="471"/>
      <c r="J560" s="471"/>
    </row>
    <row r="561" spans="5:10" ht="15.75">
      <c r="E561" s="405"/>
      <c r="G561" s="405"/>
      <c r="H561" s="405"/>
      <c r="I561" s="471"/>
      <c r="J561" s="471"/>
    </row>
    <row r="562" spans="5:10" ht="15.75">
      <c r="E562" s="405"/>
      <c r="G562" s="405"/>
      <c r="H562" s="405"/>
      <c r="I562" s="471"/>
      <c r="J562" s="471"/>
    </row>
    <row r="563" spans="5:10" ht="15.75">
      <c r="E563" s="405"/>
      <c r="G563" s="405"/>
      <c r="H563" s="405"/>
      <c r="I563" s="471"/>
      <c r="J563" s="471"/>
    </row>
    <row r="564" spans="5:10" ht="15.75">
      <c r="E564" s="405"/>
      <c r="G564" s="405"/>
      <c r="H564" s="405"/>
      <c r="I564" s="471"/>
      <c r="J564" s="471"/>
    </row>
    <row r="565" spans="5:10" ht="15.75">
      <c r="E565" s="405"/>
      <c r="G565" s="405"/>
      <c r="H565" s="405"/>
      <c r="I565" s="471"/>
      <c r="J565" s="471"/>
    </row>
    <row r="566" spans="5:10" ht="15.75">
      <c r="E566" s="405"/>
      <c r="G566" s="405"/>
      <c r="H566" s="405"/>
      <c r="I566" s="471"/>
      <c r="J566" s="471"/>
    </row>
    <row r="567" spans="5:10" ht="15.75">
      <c r="E567" s="405"/>
      <c r="G567" s="405"/>
      <c r="H567" s="405"/>
      <c r="I567" s="471"/>
      <c r="J567" s="471"/>
    </row>
    <row r="568" spans="5:10" ht="15.75">
      <c r="E568" s="405"/>
      <c r="G568" s="405"/>
      <c r="H568" s="405"/>
      <c r="I568" s="471"/>
      <c r="J568" s="471"/>
    </row>
    <row r="569" spans="5:10" ht="15.75">
      <c r="E569" s="405"/>
      <c r="G569" s="405"/>
      <c r="H569" s="405"/>
      <c r="I569" s="471"/>
      <c r="J569" s="471"/>
    </row>
    <row r="570" spans="5:10" ht="15.75">
      <c r="E570" s="405"/>
      <c r="G570" s="405"/>
      <c r="H570" s="405"/>
      <c r="I570" s="471"/>
      <c r="J570" s="471"/>
    </row>
    <row r="571" spans="5:10" ht="15.75">
      <c r="E571" s="405"/>
      <c r="G571" s="405"/>
      <c r="H571" s="405"/>
      <c r="I571" s="471"/>
      <c r="J571" s="471"/>
    </row>
    <row r="572" spans="5:10" ht="15.75">
      <c r="E572" s="405"/>
      <c r="G572" s="405"/>
      <c r="H572" s="405"/>
      <c r="I572" s="471"/>
      <c r="J572" s="471"/>
    </row>
    <row r="573" spans="5:10" ht="15.75">
      <c r="E573" s="405"/>
      <c r="G573" s="405"/>
      <c r="H573" s="405"/>
      <c r="I573" s="471"/>
      <c r="J573" s="471"/>
    </row>
    <row r="574" spans="5:10" ht="15.75">
      <c r="E574" s="405"/>
      <c r="G574" s="405"/>
      <c r="H574" s="405"/>
      <c r="I574" s="471"/>
      <c r="J574" s="471"/>
    </row>
    <row r="575" spans="5:10" ht="15.75">
      <c r="E575" s="405"/>
      <c r="G575" s="405"/>
      <c r="H575" s="405"/>
      <c r="I575" s="471"/>
      <c r="J575" s="471"/>
    </row>
    <row r="576" spans="5:10" ht="15.75">
      <c r="E576" s="405"/>
      <c r="G576" s="405"/>
      <c r="H576" s="405"/>
      <c r="I576" s="471"/>
      <c r="J576" s="471"/>
    </row>
    <row r="577" spans="5:10" ht="15.75">
      <c r="E577" s="405"/>
      <c r="G577" s="405"/>
      <c r="H577" s="405"/>
      <c r="I577" s="471"/>
      <c r="J577" s="471"/>
    </row>
    <row r="578" spans="5:10" ht="15.75">
      <c r="E578" s="405"/>
      <c r="G578" s="405"/>
      <c r="H578" s="405"/>
      <c r="I578" s="471"/>
      <c r="J578" s="471"/>
    </row>
    <row r="579" spans="5:10" ht="15.75">
      <c r="E579" s="405"/>
      <c r="G579" s="405"/>
      <c r="H579" s="405"/>
      <c r="I579" s="471"/>
      <c r="J579" s="471"/>
    </row>
    <row r="580" spans="5:10" ht="15.75">
      <c r="E580" s="405"/>
      <c r="G580" s="405"/>
      <c r="H580" s="405"/>
      <c r="I580" s="471"/>
      <c r="J580" s="471"/>
    </row>
    <row r="581" spans="5:10" ht="15.75">
      <c r="E581" s="405"/>
      <c r="G581" s="405"/>
      <c r="H581" s="405"/>
      <c r="I581" s="471"/>
      <c r="J581" s="471"/>
    </row>
    <row r="582" spans="5:10" ht="15.75">
      <c r="E582" s="405"/>
      <c r="G582" s="405"/>
      <c r="H582" s="405"/>
      <c r="I582" s="471"/>
      <c r="J582" s="471"/>
    </row>
    <row r="583" spans="5:10" ht="15.75">
      <c r="E583" s="405"/>
      <c r="G583" s="405"/>
      <c r="H583" s="405"/>
      <c r="I583" s="471"/>
      <c r="J583" s="471"/>
    </row>
    <row r="584" spans="5:10" ht="15.75">
      <c r="E584" s="405"/>
      <c r="G584" s="405"/>
      <c r="H584" s="405"/>
      <c r="I584" s="471"/>
      <c r="J584" s="471"/>
    </row>
    <row r="585" spans="5:10" ht="15.75">
      <c r="E585" s="405"/>
      <c r="G585" s="405"/>
      <c r="H585" s="405"/>
      <c r="I585" s="471"/>
      <c r="J585" s="471"/>
    </row>
    <row r="586" spans="5:10" ht="15.75">
      <c r="E586" s="405"/>
      <c r="G586" s="405"/>
      <c r="H586" s="405"/>
      <c r="I586" s="471"/>
      <c r="J586" s="471"/>
    </row>
    <row r="587" spans="5:10" ht="15.75">
      <c r="E587" s="405"/>
      <c r="G587" s="405"/>
      <c r="H587" s="405"/>
      <c r="I587" s="471"/>
      <c r="J587" s="471"/>
    </row>
    <row r="588" spans="5:10" ht="15.75">
      <c r="E588" s="405"/>
      <c r="G588" s="405"/>
      <c r="H588" s="405"/>
      <c r="I588" s="471"/>
      <c r="J588" s="471"/>
    </row>
    <row r="589" spans="5:10" ht="15.75">
      <c r="E589" s="405"/>
      <c r="G589" s="405"/>
      <c r="H589" s="405"/>
      <c r="I589" s="471"/>
      <c r="J589" s="471"/>
    </row>
    <row r="590" spans="5:10" ht="15.75">
      <c r="E590" s="405"/>
      <c r="G590" s="405"/>
      <c r="H590" s="405"/>
      <c r="I590" s="471"/>
      <c r="J590" s="471"/>
    </row>
    <row r="591" spans="5:10" ht="15.75">
      <c r="E591" s="405"/>
      <c r="G591" s="405"/>
      <c r="H591" s="405"/>
      <c r="I591" s="471"/>
      <c r="J591" s="471"/>
    </row>
    <row r="592" spans="5:10" ht="15.75">
      <c r="E592" s="405"/>
      <c r="G592" s="405"/>
      <c r="H592" s="405"/>
      <c r="I592" s="471"/>
      <c r="J592" s="471"/>
    </row>
    <row r="593" spans="5:10" ht="15.75">
      <c r="E593" s="405"/>
      <c r="G593" s="405"/>
      <c r="H593" s="405"/>
      <c r="I593" s="471"/>
      <c r="J593" s="471"/>
    </row>
    <row r="594" spans="5:10" ht="15.75">
      <c r="E594" s="405"/>
      <c r="G594" s="405"/>
      <c r="H594" s="405"/>
      <c r="I594" s="471"/>
      <c r="J594" s="471"/>
    </row>
    <row r="595" spans="5:10" ht="15.75">
      <c r="E595" s="405"/>
      <c r="G595" s="405"/>
      <c r="H595" s="405"/>
      <c r="I595" s="471"/>
      <c r="J595" s="471"/>
    </row>
    <row r="596" spans="5:10" ht="15.75">
      <c r="E596" s="405"/>
      <c r="G596" s="405"/>
      <c r="H596" s="405"/>
      <c r="I596" s="471"/>
      <c r="J596" s="471"/>
    </row>
    <row r="597" spans="5:10" ht="15.75">
      <c r="E597" s="405"/>
      <c r="G597" s="405"/>
      <c r="H597" s="405"/>
      <c r="I597" s="471"/>
      <c r="J597" s="471"/>
    </row>
    <row r="598" spans="5:10" ht="15.75">
      <c r="E598" s="405"/>
      <c r="G598" s="405"/>
      <c r="H598" s="405"/>
      <c r="I598" s="471"/>
      <c r="J598" s="471"/>
    </row>
    <row r="599" spans="5:10" ht="15.75">
      <c r="E599" s="405"/>
      <c r="G599" s="405"/>
      <c r="H599" s="405"/>
      <c r="I599" s="471"/>
      <c r="J599" s="471"/>
    </row>
    <row r="600" spans="5:10" ht="15.75">
      <c r="E600" s="405"/>
      <c r="G600" s="405"/>
      <c r="H600" s="405"/>
      <c r="I600" s="471"/>
      <c r="J600" s="471"/>
    </row>
    <row r="601" spans="5:10" ht="15.75">
      <c r="E601" s="405"/>
      <c r="G601" s="405"/>
      <c r="H601" s="405"/>
      <c r="I601" s="471"/>
      <c r="J601" s="471"/>
    </row>
    <row r="602" spans="5:10" ht="15.75">
      <c r="E602" s="405"/>
      <c r="G602" s="405"/>
      <c r="H602" s="405"/>
      <c r="I602" s="471"/>
      <c r="J602" s="471"/>
    </row>
    <row r="603" spans="5:10" ht="15.75">
      <c r="E603" s="405"/>
      <c r="G603" s="405"/>
      <c r="H603" s="405"/>
      <c r="I603" s="471"/>
      <c r="J603" s="471"/>
    </row>
    <row r="604" spans="5:10" ht="15.75">
      <c r="E604" s="405"/>
      <c r="G604" s="405"/>
      <c r="H604" s="405"/>
      <c r="I604" s="471"/>
      <c r="J604" s="471"/>
    </row>
    <row r="605" spans="5:10" ht="15.75">
      <c r="E605" s="405"/>
      <c r="G605" s="405"/>
      <c r="H605" s="405"/>
      <c r="I605" s="471"/>
      <c r="J605" s="471"/>
    </row>
    <row r="606" spans="5:10" ht="15.75">
      <c r="E606" s="405"/>
      <c r="G606" s="405"/>
      <c r="H606" s="405"/>
      <c r="I606" s="471"/>
      <c r="J606" s="471"/>
    </row>
    <row r="607" spans="5:10" ht="15.75">
      <c r="E607" s="405"/>
      <c r="G607" s="405"/>
      <c r="H607" s="405"/>
      <c r="I607" s="471"/>
      <c r="J607" s="471"/>
    </row>
    <row r="608" spans="5:10" ht="15.75">
      <c r="E608" s="405"/>
      <c r="G608" s="405"/>
      <c r="H608" s="405"/>
      <c r="I608" s="471"/>
      <c r="J608" s="471"/>
    </row>
    <row r="609" spans="5:10" ht="15.75">
      <c r="E609" s="405"/>
      <c r="G609" s="405"/>
      <c r="H609" s="405"/>
      <c r="I609" s="471"/>
      <c r="J609" s="471"/>
    </row>
    <row r="610" spans="5:10" ht="15.75">
      <c r="E610" s="405"/>
      <c r="G610" s="405"/>
      <c r="H610" s="405"/>
      <c r="I610" s="471"/>
      <c r="J610" s="471"/>
    </row>
    <row r="611" spans="5:10" ht="15.75">
      <c r="E611" s="405"/>
      <c r="G611" s="405"/>
      <c r="H611" s="405"/>
      <c r="I611" s="471"/>
      <c r="J611" s="471"/>
    </row>
    <row r="612" spans="5:10" ht="15.75">
      <c r="E612" s="405"/>
      <c r="G612" s="405"/>
      <c r="H612" s="405"/>
      <c r="I612" s="471"/>
      <c r="J612" s="471"/>
    </row>
    <row r="613" spans="5:10" ht="15.75">
      <c r="E613" s="405"/>
      <c r="G613" s="405"/>
      <c r="H613" s="405"/>
      <c r="I613" s="471"/>
      <c r="J613" s="471"/>
    </row>
    <row r="614" spans="5:10" ht="15.75">
      <c r="E614" s="405"/>
      <c r="G614" s="405"/>
      <c r="H614" s="405"/>
      <c r="I614" s="471"/>
      <c r="J614" s="471"/>
    </row>
    <row r="615" spans="5:10" ht="15.75">
      <c r="E615" s="405"/>
      <c r="G615" s="405"/>
      <c r="H615" s="405"/>
      <c r="I615" s="471"/>
      <c r="J615" s="471"/>
    </row>
    <row r="616" spans="5:10" ht="15.75">
      <c r="E616" s="405"/>
      <c r="G616" s="405"/>
      <c r="H616" s="405"/>
      <c r="I616" s="471"/>
      <c r="J616" s="471"/>
    </row>
    <row r="617" spans="5:10" ht="15.75">
      <c r="E617" s="405"/>
      <c r="G617" s="405"/>
      <c r="H617" s="405"/>
      <c r="I617" s="471"/>
      <c r="J617" s="471"/>
    </row>
    <row r="618" spans="5:10" ht="15.75">
      <c r="E618" s="405"/>
      <c r="G618" s="405"/>
      <c r="H618" s="405"/>
      <c r="I618" s="471"/>
      <c r="J618" s="471"/>
    </row>
    <row r="619" spans="5:10" ht="15.75">
      <c r="E619" s="405"/>
      <c r="G619" s="405"/>
      <c r="H619" s="405"/>
      <c r="I619" s="471"/>
      <c r="J619" s="471"/>
    </row>
    <row r="620" spans="5:10" ht="15.75">
      <c r="E620" s="405"/>
      <c r="G620" s="405"/>
      <c r="H620" s="405"/>
      <c r="I620" s="471"/>
      <c r="J620" s="471"/>
    </row>
    <row r="621" spans="5:10" ht="15.75">
      <c r="E621" s="405"/>
      <c r="G621" s="405"/>
      <c r="H621" s="405"/>
      <c r="I621" s="471"/>
      <c r="J621" s="471"/>
    </row>
    <row r="622" spans="5:10" ht="15.75">
      <c r="E622" s="405"/>
      <c r="G622" s="405"/>
      <c r="H622" s="405"/>
      <c r="I622" s="471"/>
      <c r="J622" s="471"/>
    </row>
    <row r="623" spans="5:10" ht="15.75">
      <c r="E623" s="405"/>
      <c r="G623" s="405"/>
      <c r="H623" s="405"/>
      <c r="I623" s="471"/>
      <c r="J623" s="471"/>
    </row>
    <row r="624" spans="5:10" ht="15.75">
      <c r="E624" s="405"/>
      <c r="G624" s="405"/>
      <c r="H624" s="405"/>
      <c r="I624" s="471"/>
      <c r="J624" s="471"/>
    </row>
    <row r="625" spans="5:10" ht="15.75">
      <c r="E625" s="405"/>
      <c r="G625" s="405"/>
      <c r="H625" s="405"/>
      <c r="I625" s="471"/>
      <c r="J625" s="471"/>
    </row>
    <row r="626" spans="5:10" ht="15.75">
      <c r="E626" s="405"/>
      <c r="G626" s="405"/>
      <c r="H626" s="405"/>
      <c r="I626" s="471"/>
      <c r="J626" s="471"/>
    </row>
    <row r="627" spans="5:10" ht="15.75">
      <c r="E627" s="405"/>
      <c r="G627" s="405"/>
      <c r="H627" s="405"/>
      <c r="I627" s="471"/>
      <c r="J627" s="471"/>
    </row>
    <row r="628" spans="5:10" ht="15.75">
      <c r="E628" s="405"/>
      <c r="G628" s="405"/>
      <c r="H628" s="405"/>
      <c r="I628" s="471"/>
      <c r="J628" s="471"/>
    </row>
    <row r="629" spans="5:10" ht="15.75">
      <c r="E629" s="405"/>
      <c r="G629" s="405"/>
      <c r="H629" s="405"/>
      <c r="I629" s="471"/>
      <c r="J629" s="471"/>
    </row>
    <row r="630" spans="5:10" ht="15.75">
      <c r="E630" s="405"/>
      <c r="G630" s="405"/>
      <c r="H630" s="405"/>
      <c r="I630" s="471"/>
      <c r="J630" s="471"/>
    </row>
    <row r="631" spans="5:10" ht="15.75">
      <c r="E631" s="405"/>
      <c r="G631" s="405"/>
      <c r="H631" s="405"/>
      <c r="I631" s="471"/>
      <c r="J631" s="471"/>
    </row>
    <row r="632" spans="5:10" ht="15.75">
      <c r="E632" s="405"/>
      <c r="G632" s="405"/>
      <c r="H632" s="405"/>
      <c r="I632" s="471"/>
      <c r="J632" s="471"/>
    </row>
    <row r="633" spans="5:10" ht="15.75">
      <c r="E633" s="405"/>
      <c r="G633" s="405"/>
      <c r="H633" s="405"/>
      <c r="I633" s="471"/>
      <c r="J633" s="471"/>
    </row>
    <row r="634" spans="5:10" ht="15.75">
      <c r="E634" s="405"/>
      <c r="G634" s="405"/>
      <c r="H634" s="405"/>
      <c r="I634" s="471"/>
      <c r="J634" s="471"/>
    </row>
    <row r="635" spans="5:10" ht="15.75">
      <c r="E635" s="405"/>
      <c r="G635" s="405"/>
      <c r="H635" s="405"/>
      <c r="I635" s="471"/>
      <c r="J635" s="471"/>
    </row>
    <row r="636" spans="5:10" ht="15.75">
      <c r="E636" s="405"/>
      <c r="G636" s="405"/>
      <c r="H636" s="405"/>
      <c r="I636" s="471"/>
      <c r="J636" s="471"/>
    </row>
    <row r="637" spans="5:10" ht="15.75">
      <c r="E637" s="405"/>
      <c r="G637" s="405"/>
      <c r="H637" s="405"/>
      <c r="I637" s="471"/>
      <c r="J637" s="471"/>
    </row>
    <row r="638" spans="5:10" ht="15.75">
      <c r="E638" s="405"/>
      <c r="G638" s="405"/>
      <c r="H638" s="405"/>
      <c r="I638" s="471"/>
      <c r="J638" s="471"/>
    </row>
    <row r="639" spans="5:10" ht="15.75">
      <c r="E639" s="405"/>
      <c r="G639" s="405"/>
      <c r="H639" s="405"/>
      <c r="I639" s="471"/>
      <c r="J639" s="471"/>
    </row>
    <row r="640" spans="5:10" ht="15.75">
      <c r="E640" s="405"/>
      <c r="G640" s="405"/>
      <c r="H640" s="405"/>
      <c r="I640" s="471"/>
      <c r="J640" s="471"/>
    </row>
    <row r="641" spans="5:10" ht="15.75">
      <c r="E641" s="405"/>
      <c r="G641" s="405"/>
      <c r="H641" s="405"/>
      <c r="I641" s="471"/>
      <c r="J641" s="471"/>
    </row>
    <row r="642" spans="5:10" ht="15.75">
      <c r="E642" s="405"/>
      <c r="G642" s="405"/>
      <c r="H642" s="405"/>
      <c r="I642" s="471"/>
      <c r="J642" s="471"/>
    </row>
    <row r="643" spans="5:10" ht="15.75">
      <c r="E643" s="405"/>
      <c r="G643" s="405"/>
      <c r="H643" s="405"/>
      <c r="I643" s="471"/>
      <c r="J643" s="471"/>
    </row>
    <row r="644" spans="5:10" ht="15.75">
      <c r="E644" s="405"/>
      <c r="G644" s="405"/>
      <c r="H644" s="405"/>
      <c r="I644" s="471"/>
      <c r="J644" s="471"/>
    </row>
    <row r="645" spans="5:10" ht="15.75">
      <c r="E645" s="405"/>
      <c r="G645" s="405"/>
      <c r="H645" s="405"/>
      <c r="I645" s="471"/>
      <c r="J645" s="471"/>
    </row>
    <row r="646" spans="5:10" ht="15.75">
      <c r="E646" s="405"/>
      <c r="G646" s="405"/>
      <c r="H646" s="405"/>
      <c r="I646" s="471"/>
      <c r="J646" s="471"/>
    </row>
    <row r="647" spans="5:10" ht="15.75">
      <c r="E647" s="405"/>
      <c r="G647" s="405"/>
      <c r="H647" s="405"/>
      <c r="I647" s="471"/>
      <c r="J647" s="471"/>
    </row>
    <row r="648" spans="5:10" ht="15.75">
      <c r="E648" s="405"/>
      <c r="G648" s="405"/>
      <c r="H648" s="405"/>
      <c r="I648" s="471"/>
      <c r="J648" s="471"/>
    </row>
  </sheetData>
  <mergeCells count="10">
    <mergeCell ref="K6:K8"/>
    <mergeCell ref="F7:F8"/>
    <mergeCell ref="G7:J7"/>
    <mergeCell ref="A5:H5"/>
    <mergeCell ref="A6:A8"/>
    <mergeCell ref="B6:B8"/>
    <mergeCell ref="C6:C8"/>
    <mergeCell ref="D6:D8"/>
    <mergeCell ref="E6:E8"/>
    <mergeCell ref="F6:J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workbookViewId="0" topLeftCell="A1">
      <selection activeCell="H4" sqref="H4"/>
    </sheetView>
  </sheetViews>
  <sheetFormatPr defaultColWidth="9.140625" defaultRowHeight="12.75"/>
  <cols>
    <col min="1" max="2" width="9.140625" style="9" customWidth="1"/>
    <col min="3" max="3" width="10.7109375" style="9" customWidth="1"/>
    <col min="4" max="4" width="9.140625" style="9" customWidth="1"/>
    <col min="5" max="5" width="16.421875" style="9" customWidth="1"/>
    <col min="6" max="6" width="17.421875" style="11" customWidth="1"/>
    <col min="7" max="7" width="21.00390625" style="20" customWidth="1"/>
    <col min="8" max="8" width="19.7109375" style="9" customWidth="1"/>
    <col min="9" max="9" width="10.57421875" style="9" customWidth="1"/>
    <col min="10" max="10" width="13.00390625" style="9" bestFit="1" customWidth="1"/>
    <col min="11" max="16384" width="9.140625" style="9" customWidth="1"/>
  </cols>
  <sheetData>
    <row r="1" spans="8:11" ht="15.75">
      <c r="H1" s="21" t="s">
        <v>49</v>
      </c>
      <c r="K1" s="21" t="s">
        <v>49</v>
      </c>
    </row>
    <row r="2" spans="8:11" ht="15.75">
      <c r="H2" s="1028" t="s">
        <v>774</v>
      </c>
      <c r="K2" s="21" t="s">
        <v>53</v>
      </c>
    </row>
    <row r="3" spans="5:11" ht="15.75">
      <c r="E3" s="1044"/>
      <c r="F3" s="1044"/>
      <c r="G3" s="1044"/>
      <c r="H3" s="22" t="s">
        <v>119</v>
      </c>
      <c r="K3" s="22" t="s">
        <v>54</v>
      </c>
    </row>
    <row r="4" spans="1:11" ht="15.75">
      <c r="A4" s="20"/>
      <c r="B4" s="20"/>
      <c r="C4" s="1037" t="s">
        <v>91</v>
      </c>
      <c r="D4" s="1037"/>
      <c r="E4" s="1037"/>
      <c r="F4" s="1037"/>
      <c r="G4" s="1037"/>
      <c r="H4" s="1029" t="s">
        <v>775</v>
      </c>
      <c r="K4" s="22" t="s">
        <v>55</v>
      </c>
    </row>
    <row r="5" spans="2:7" ht="16.5" thickBot="1">
      <c r="B5" s="15"/>
      <c r="C5" s="532"/>
      <c r="D5" s="533"/>
      <c r="E5" s="533"/>
      <c r="F5" s="1038" t="s">
        <v>48</v>
      </c>
      <c r="G5" s="1038"/>
    </row>
    <row r="6" spans="1:8" ht="15.75">
      <c r="A6" s="514" t="s">
        <v>29</v>
      </c>
      <c r="B6" s="515" t="s">
        <v>30</v>
      </c>
      <c r="C6" s="516"/>
      <c r="D6" s="516"/>
      <c r="E6" s="517"/>
      <c r="F6" s="518" t="s">
        <v>56</v>
      </c>
      <c r="G6" s="716" t="s">
        <v>90</v>
      </c>
      <c r="H6" s="519" t="s">
        <v>85</v>
      </c>
    </row>
    <row r="7" spans="1:8" ht="24.75" customHeight="1">
      <c r="A7" s="520"/>
      <c r="B7" s="521"/>
      <c r="C7" s="522"/>
      <c r="D7" s="522"/>
      <c r="E7" s="523"/>
      <c r="F7" s="524" t="s">
        <v>92</v>
      </c>
      <c r="G7" s="717"/>
      <c r="H7" s="525" t="s">
        <v>87</v>
      </c>
    </row>
    <row r="8" spans="1:8" ht="16.5" thickBot="1">
      <c r="A8" s="526">
        <v>1</v>
      </c>
      <c r="B8" s="527"/>
      <c r="C8" s="528">
        <v>2</v>
      </c>
      <c r="D8" s="528"/>
      <c r="E8" s="529"/>
      <c r="F8" s="530">
        <v>3</v>
      </c>
      <c r="G8" s="718">
        <v>4</v>
      </c>
      <c r="H8" s="531">
        <v>5</v>
      </c>
    </row>
    <row r="9" spans="1:8" ht="16.5" thickTop="1">
      <c r="A9" s="534" t="s">
        <v>31</v>
      </c>
      <c r="B9" s="535" t="s">
        <v>32</v>
      </c>
      <c r="C9" s="536"/>
      <c r="D9" s="536"/>
      <c r="E9" s="537"/>
      <c r="F9" s="729">
        <f>F11+F20+F25+F26+F27+F28+F29+F30</f>
        <v>18371336</v>
      </c>
      <c r="G9" s="719">
        <f>G11+G20+G25+G26+G27+G28+G29+G30</f>
        <v>21828625</v>
      </c>
      <c r="H9" s="723">
        <f>G9/F9</f>
        <v>1.188189307516884</v>
      </c>
    </row>
    <row r="10" spans="1:8" ht="15.75">
      <c r="A10" s="538"/>
      <c r="B10" s="539" t="s">
        <v>38</v>
      </c>
      <c r="C10" s="540"/>
      <c r="D10" s="541"/>
      <c r="E10" s="542"/>
      <c r="F10" s="543"/>
      <c r="G10" s="719"/>
      <c r="H10" s="545"/>
    </row>
    <row r="11" spans="1:8" ht="15.75">
      <c r="A11" s="538"/>
      <c r="B11" s="1057" t="s">
        <v>104</v>
      </c>
      <c r="C11" s="1058"/>
      <c r="D11" s="1059"/>
      <c r="E11" s="1048"/>
      <c r="F11" s="544">
        <f>SUM(F12:F19)</f>
        <v>6376621</v>
      </c>
      <c r="G11" s="719">
        <f>SUM(G12:G19)</f>
        <v>6612046</v>
      </c>
      <c r="H11" s="546">
        <f>G11/F11</f>
        <v>1.0369200239437157</v>
      </c>
    </row>
    <row r="12" spans="1:8" s="41" customFormat="1" ht="12.75">
      <c r="A12" s="998"/>
      <c r="B12" s="1045" t="s">
        <v>93</v>
      </c>
      <c r="C12" s="1046"/>
      <c r="D12" s="1046"/>
      <c r="E12" s="1047"/>
      <c r="F12" s="999">
        <v>1011526</v>
      </c>
      <c r="G12" s="1000">
        <v>1020677</v>
      </c>
      <c r="H12" s="1001"/>
    </row>
    <row r="13" spans="1:8" s="41" customFormat="1" ht="12.75">
      <c r="A13" s="998"/>
      <c r="B13" s="1045" t="s">
        <v>94</v>
      </c>
      <c r="C13" s="1046"/>
      <c r="D13" s="1046"/>
      <c r="E13" s="1047"/>
      <c r="F13" s="999">
        <v>4857170</v>
      </c>
      <c r="G13" s="1000">
        <v>5081183</v>
      </c>
      <c r="H13" s="1001"/>
    </row>
    <row r="14" spans="1:8" s="41" customFormat="1" ht="12.75">
      <c r="A14" s="998"/>
      <c r="B14" s="1045" t="s">
        <v>95</v>
      </c>
      <c r="C14" s="1046"/>
      <c r="D14" s="1046"/>
      <c r="E14" s="1047"/>
      <c r="F14" s="999">
        <v>58080</v>
      </c>
      <c r="G14" s="1000">
        <v>63555</v>
      </c>
      <c r="H14" s="1001"/>
    </row>
    <row r="15" spans="1:8" s="41" customFormat="1" ht="12.75">
      <c r="A15" s="998"/>
      <c r="B15" s="1045" t="s">
        <v>96</v>
      </c>
      <c r="C15" s="1046"/>
      <c r="D15" s="1046"/>
      <c r="E15" s="1047"/>
      <c r="F15" s="999">
        <v>143745</v>
      </c>
      <c r="G15" s="1000">
        <v>189631</v>
      </c>
      <c r="H15" s="1001"/>
    </row>
    <row r="16" spans="1:8" s="41" customFormat="1" ht="12.75">
      <c r="A16" s="998"/>
      <c r="B16" s="1045" t="s">
        <v>97</v>
      </c>
      <c r="C16" s="1046"/>
      <c r="D16" s="1046"/>
      <c r="E16" s="1047"/>
      <c r="F16" s="999">
        <v>16000</v>
      </c>
      <c r="G16" s="1000">
        <v>16000</v>
      </c>
      <c r="H16" s="1001"/>
    </row>
    <row r="17" spans="1:8" s="41" customFormat="1" ht="12.75">
      <c r="A17" s="998"/>
      <c r="B17" s="1045" t="s">
        <v>98</v>
      </c>
      <c r="C17" s="1046"/>
      <c r="D17" s="1046"/>
      <c r="E17" s="1047"/>
      <c r="F17" s="999">
        <v>130000</v>
      </c>
      <c r="G17" s="1000">
        <v>80000</v>
      </c>
      <c r="H17" s="1001"/>
    </row>
    <row r="18" spans="1:8" s="41" customFormat="1" ht="12.75">
      <c r="A18" s="998"/>
      <c r="B18" s="1045" t="s">
        <v>99</v>
      </c>
      <c r="C18" s="1046"/>
      <c r="D18" s="1046"/>
      <c r="E18" s="1047"/>
      <c r="F18" s="999">
        <v>160000</v>
      </c>
      <c r="G18" s="1000">
        <v>160000</v>
      </c>
      <c r="H18" s="1001"/>
    </row>
    <row r="19" spans="1:8" s="41" customFormat="1" ht="12.75">
      <c r="A19" s="998"/>
      <c r="B19" s="1045" t="s">
        <v>100</v>
      </c>
      <c r="C19" s="1046"/>
      <c r="D19" s="1046"/>
      <c r="E19" s="1047"/>
      <c r="F19" s="999">
        <v>100</v>
      </c>
      <c r="G19" s="1000">
        <v>1000</v>
      </c>
      <c r="H19" s="1001"/>
    </row>
    <row r="20" spans="1:8" ht="15.75">
      <c r="A20" s="538"/>
      <c r="B20" s="1051" t="s">
        <v>105</v>
      </c>
      <c r="C20" s="1052"/>
      <c r="D20" s="541"/>
      <c r="E20" s="542"/>
      <c r="F20" s="544">
        <f>SUM(F21:F24)</f>
        <v>520252</v>
      </c>
      <c r="G20" s="719">
        <f>SUM(G21:G24)</f>
        <v>522000</v>
      </c>
      <c r="H20" s="546">
        <f>G20/F20</f>
        <v>1.0033599101973658</v>
      </c>
    </row>
    <row r="21" spans="1:8" s="41" customFormat="1" ht="12.75">
      <c r="A21" s="998"/>
      <c r="B21" s="1054" t="s">
        <v>101</v>
      </c>
      <c r="C21" s="1046"/>
      <c r="D21" s="1046"/>
      <c r="E21" s="1047"/>
      <c r="F21" s="999">
        <v>37000</v>
      </c>
      <c r="G21" s="1000">
        <v>37000</v>
      </c>
      <c r="H21" s="1001"/>
    </row>
    <row r="22" spans="1:8" s="41" customFormat="1" ht="12.75">
      <c r="A22" s="998"/>
      <c r="B22" s="1054" t="s">
        <v>102</v>
      </c>
      <c r="C22" s="1046"/>
      <c r="D22" s="1046"/>
      <c r="E22" s="1047"/>
      <c r="F22" s="999">
        <v>21000</v>
      </c>
      <c r="G22" s="1000">
        <v>23100</v>
      </c>
      <c r="H22" s="1001"/>
    </row>
    <row r="23" spans="1:8" s="41" customFormat="1" ht="12.75">
      <c r="A23" s="998"/>
      <c r="B23" s="1054" t="s">
        <v>103</v>
      </c>
      <c r="C23" s="1046"/>
      <c r="D23" s="1046"/>
      <c r="E23" s="1047"/>
      <c r="F23" s="999">
        <v>43500</v>
      </c>
      <c r="G23" s="1000">
        <v>43500</v>
      </c>
      <c r="H23" s="1001"/>
    </row>
    <row r="24" spans="1:8" s="41" customFormat="1" ht="38.25" customHeight="1">
      <c r="A24" s="998"/>
      <c r="B24" s="1054" t="s">
        <v>772</v>
      </c>
      <c r="C24" s="1055"/>
      <c r="D24" s="1055"/>
      <c r="E24" s="1056"/>
      <c r="F24" s="999">
        <v>418752</v>
      </c>
      <c r="G24" s="1000">
        <v>418400</v>
      </c>
      <c r="H24" s="1001"/>
    </row>
    <row r="25" spans="1:8" ht="64.5" customHeight="1">
      <c r="A25" s="538"/>
      <c r="B25" s="1051" t="s">
        <v>773</v>
      </c>
      <c r="C25" s="1052"/>
      <c r="D25" s="1052"/>
      <c r="E25" s="1053"/>
      <c r="F25" s="544">
        <v>63000</v>
      </c>
      <c r="G25" s="719">
        <v>67781</v>
      </c>
      <c r="H25" s="546">
        <f>G25/F25</f>
        <v>1.075888888888889</v>
      </c>
    </row>
    <row r="26" spans="1:8" ht="22.5" customHeight="1">
      <c r="A26" s="547"/>
      <c r="B26" s="548" t="s">
        <v>106</v>
      </c>
      <c r="C26" s="549"/>
      <c r="D26" s="549"/>
      <c r="E26" s="550"/>
      <c r="F26" s="551">
        <v>2024785</v>
      </c>
      <c r="G26" s="720">
        <v>1866200</v>
      </c>
      <c r="H26" s="552">
        <f>G26/F26</f>
        <v>0.9216781040950027</v>
      </c>
    </row>
    <row r="27" spans="1:8" ht="84" customHeight="1">
      <c r="A27" s="538"/>
      <c r="B27" s="1051" t="s">
        <v>115</v>
      </c>
      <c r="C27" s="1052"/>
      <c r="D27" s="1052"/>
      <c r="E27" s="1053"/>
      <c r="F27" s="544">
        <v>3000</v>
      </c>
      <c r="G27" s="719">
        <v>7050</v>
      </c>
      <c r="H27" s="546">
        <f>G27/F27</f>
        <v>2.35</v>
      </c>
    </row>
    <row r="28" spans="1:8" ht="24" customHeight="1">
      <c r="A28" s="538"/>
      <c r="B28" s="1051" t="s">
        <v>116</v>
      </c>
      <c r="C28" s="1052"/>
      <c r="D28" s="1052"/>
      <c r="E28" s="1053"/>
      <c r="F28" s="544">
        <v>80000</v>
      </c>
      <c r="G28" s="719">
        <v>57921</v>
      </c>
      <c r="H28" s="546">
        <f>G28/F28</f>
        <v>0.7240125</v>
      </c>
    </row>
    <row r="29" spans="1:8" ht="15.75">
      <c r="A29" s="538"/>
      <c r="B29" s="1051" t="s">
        <v>107</v>
      </c>
      <c r="C29" s="1052"/>
      <c r="D29" s="1052"/>
      <c r="E29" s="1053"/>
      <c r="F29" s="544">
        <v>17023</v>
      </c>
      <c r="G29" s="719">
        <v>0</v>
      </c>
      <c r="H29" s="545"/>
    </row>
    <row r="30" spans="1:8" ht="15.75">
      <c r="A30" s="538"/>
      <c r="B30" s="1051" t="s">
        <v>108</v>
      </c>
      <c r="C30" s="1052"/>
      <c r="D30" s="1052"/>
      <c r="E30" s="1053"/>
      <c r="F30" s="544">
        <f>SUM(F31:F34)</f>
        <v>9286655</v>
      </c>
      <c r="G30" s="719">
        <f>SUM(G31:G34)</f>
        <v>12695627</v>
      </c>
      <c r="H30" s="546">
        <f>G30/F30</f>
        <v>1.36708287321969</v>
      </c>
    </row>
    <row r="31" spans="1:8" s="41" customFormat="1" ht="12.75">
      <c r="A31" s="998"/>
      <c r="B31" s="1003" t="s">
        <v>41</v>
      </c>
      <c r="C31" s="1009"/>
      <c r="D31" s="1009"/>
      <c r="E31" s="1010"/>
      <c r="F31" s="999">
        <v>3650220</v>
      </c>
      <c r="G31" s="1000">
        <v>4159296</v>
      </c>
      <c r="H31" s="1001">
        <f>G31/F31</f>
        <v>1.1394644706346466</v>
      </c>
    </row>
    <row r="32" spans="1:8" s="41" customFormat="1" ht="12.75">
      <c r="A32" s="1011"/>
      <c r="B32" s="1012" t="s">
        <v>40</v>
      </c>
      <c r="C32" s="1009"/>
      <c r="D32" s="1009"/>
      <c r="E32" s="1010"/>
      <c r="F32" s="1013">
        <v>703600</v>
      </c>
      <c r="G32" s="1014">
        <v>395000</v>
      </c>
      <c r="H32" s="1001">
        <f>G32/F32</f>
        <v>0.561398521887436</v>
      </c>
    </row>
    <row r="33" spans="1:8" s="41" customFormat="1" ht="13.5" customHeight="1">
      <c r="A33" s="1011"/>
      <c r="B33" s="1012" t="s">
        <v>51</v>
      </c>
      <c r="C33" s="1009"/>
      <c r="D33" s="1009"/>
      <c r="E33" s="1010"/>
      <c r="F33" s="1013">
        <v>4730669</v>
      </c>
      <c r="G33" s="1014">
        <v>7994891</v>
      </c>
      <c r="H33" s="1001">
        <f>G33/F33</f>
        <v>1.690012765636319</v>
      </c>
    </row>
    <row r="34" spans="1:8" s="1019" customFormat="1" ht="30" customHeight="1">
      <c r="A34" s="1015"/>
      <c r="B34" s="1040" t="s">
        <v>109</v>
      </c>
      <c r="C34" s="1041"/>
      <c r="D34" s="1042"/>
      <c r="E34" s="1043"/>
      <c r="F34" s="1016">
        <v>202166</v>
      </c>
      <c r="G34" s="1017">
        <v>146440</v>
      </c>
      <c r="H34" s="1018"/>
    </row>
    <row r="35" spans="1:8" ht="15.75">
      <c r="A35" s="557" t="s">
        <v>33</v>
      </c>
      <c r="B35" s="535" t="s">
        <v>45</v>
      </c>
      <c r="C35" s="536"/>
      <c r="D35" s="536"/>
      <c r="E35" s="537"/>
      <c r="F35" s="724">
        <f>SUM(F36:F38)</f>
        <v>10278055</v>
      </c>
      <c r="G35" s="719">
        <f>SUM(G36:G38)</f>
        <v>10650136</v>
      </c>
      <c r="H35" s="723">
        <f>G35/F35</f>
        <v>1.0362014992136157</v>
      </c>
    </row>
    <row r="36" spans="1:8" s="41" customFormat="1" ht="13.5" customHeight="1">
      <c r="A36" s="998"/>
      <c r="B36" s="1012" t="s">
        <v>44</v>
      </c>
      <c r="C36" s="1009"/>
      <c r="D36" s="1009"/>
      <c r="E36" s="1010"/>
      <c r="F36" s="999">
        <v>8074220</v>
      </c>
      <c r="G36" s="1020">
        <v>8236656</v>
      </c>
      <c r="H36" s="1001">
        <f>G36/F36</f>
        <v>1.0201178565855278</v>
      </c>
    </row>
    <row r="37" spans="1:8" s="41" customFormat="1" ht="12.75">
      <c r="A37" s="998"/>
      <c r="B37" s="1021" t="s">
        <v>37</v>
      </c>
      <c r="C37" s="1009"/>
      <c r="D37" s="1009"/>
      <c r="E37" s="1010"/>
      <c r="F37" s="999">
        <v>2203835</v>
      </c>
      <c r="G37" s="1020">
        <v>2413480</v>
      </c>
      <c r="H37" s="1001">
        <f>G37/F37</f>
        <v>1.0951273575381097</v>
      </c>
    </row>
    <row r="38" spans="1:8" ht="15.75">
      <c r="A38" s="547"/>
      <c r="B38" s="558"/>
      <c r="C38" s="559"/>
      <c r="D38" s="559"/>
      <c r="E38" s="560"/>
      <c r="F38" s="561"/>
      <c r="G38" s="720"/>
      <c r="H38" s="556"/>
    </row>
    <row r="39" spans="1:8" ht="15.75">
      <c r="A39" s="562" t="s">
        <v>34</v>
      </c>
      <c r="B39" s="563" t="s">
        <v>46</v>
      </c>
      <c r="C39" s="564"/>
      <c r="D39" s="564"/>
      <c r="E39" s="565"/>
      <c r="F39" s="725">
        <f>SUM(F41:F48)</f>
        <v>6878748</v>
      </c>
      <c r="G39" s="721">
        <f>SUM(G41:G49)</f>
        <v>6568015</v>
      </c>
      <c r="H39" s="726">
        <f>G39/F39</f>
        <v>0.9548270993500562</v>
      </c>
    </row>
    <row r="40" spans="1:8" ht="15.75">
      <c r="A40" s="553"/>
      <c r="B40" s="554"/>
      <c r="C40" s="541"/>
      <c r="D40" s="541"/>
      <c r="E40" s="542"/>
      <c r="F40" s="543"/>
      <c r="G40" s="719"/>
      <c r="H40" s="566"/>
    </row>
    <row r="41" spans="1:8" s="41" customFormat="1" ht="12.75">
      <c r="A41" s="998"/>
      <c r="B41" s="1012" t="s">
        <v>39</v>
      </c>
      <c r="C41" s="1009"/>
      <c r="D41" s="1022"/>
      <c r="E41" s="1023"/>
      <c r="F41" s="999"/>
      <c r="G41" s="1020"/>
      <c r="H41" s="1024"/>
    </row>
    <row r="42" spans="1:8" s="41" customFormat="1" ht="12.75">
      <c r="A42" s="998"/>
      <c r="B42" s="1012" t="s">
        <v>35</v>
      </c>
      <c r="C42" s="1009"/>
      <c r="D42" s="1022"/>
      <c r="E42" s="1023"/>
      <c r="F42" s="999">
        <v>4282817</v>
      </c>
      <c r="G42" s="1020">
        <v>5004030</v>
      </c>
      <c r="H42" s="1001">
        <f>G42/F42</f>
        <v>1.1683968752342209</v>
      </c>
    </row>
    <row r="43" spans="1:8" s="41" customFormat="1" ht="12.75">
      <c r="A43" s="998"/>
      <c r="B43" s="1012"/>
      <c r="C43" s="1009"/>
      <c r="D43" s="1022"/>
      <c r="E43" s="1023"/>
      <c r="F43" s="999"/>
      <c r="G43" s="1020"/>
      <c r="H43" s="1024"/>
    </row>
    <row r="44" spans="1:8" s="41" customFormat="1" ht="12.75">
      <c r="A44" s="998"/>
      <c r="B44" s="1012" t="s">
        <v>39</v>
      </c>
      <c r="C44" s="1009"/>
      <c r="D44" s="1009"/>
      <c r="E44" s="1023"/>
      <c r="F44" s="999"/>
      <c r="G44" s="1020"/>
      <c r="H44" s="1024"/>
    </row>
    <row r="45" spans="1:10" s="41" customFormat="1" ht="12.75">
      <c r="A45" s="998"/>
      <c r="B45" s="1012" t="s">
        <v>52</v>
      </c>
      <c r="C45" s="1009"/>
      <c r="D45" s="1009"/>
      <c r="E45" s="1023"/>
      <c r="F45" s="999">
        <v>871524</v>
      </c>
      <c r="G45" s="1020">
        <v>1275985</v>
      </c>
      <c r="H45" s="1001">
        <f>G45/F45</f>
        <v>1.4640847526860994</v>
      </c>
      <c r="J45" s="1025"/>
    </row>
    <row r="46" spans="1:8" s="41" customFormat="1" ht="12.75">
      <c r="A46" s="998"/>
      <c r="B46" s="1012"/>
      <c r="C46" s="1009"/>
      <c r="D46" s="1009"/>
      <c r="E46" s="1010"/>
      <c r="F46" s="999"/>
      <c r="G46" s="1020"/>
      <c r="H46" s="1024"/>
    </row>
    <row r="47" spans="1:9" s="41" customFormat="1" ht="12.75">
      <c r="A47" s="998"/>
      <c r="B47" s="1012" t="s">
        <v>39</v>
      </c>
      <c r="C47" s="1009"/>
      <c r="D47" s="1009"/>
      <c r="E47" s="1023"/>
      <c r="F47" s="999"/>
      <c r="G47" s="1020"/>
      <c r="H47" s="1024"/>
      <c r="I47" s="1026"/>
    </row>
    <row r="48" spans="1:8" s="41" customFormat="1" ht="12.75">
      <c r="A48" s="998"/>
      <c r="B48" s="1012" t="s">
        <v>36</v>
      </c>
      <c r="C48" s="1009"/>
      <c r="D48" s="1009"/>
      <c r="E48" s="1023"/>
      <c r="F48" s="999">
        <v>1724407</v>
      </c>
      <c r="G48" s="1020">
        <v>288000</v>
      </c>
      <c r="H48" s="1001">
        <f>G48/F48</f>
        <v>0.16701393580517823</v>
      </c>
    </row>
    <row r="49" spans="1:8" ht="15.75">
      <c r="A49" s="538"/>
      <c r="B49" s="554"/>
      <c r="C49" s="541"/>
      <c r="D49" s="541"/>
      <c r="E49" s="567"/>
      <c r="F49" s="555"/>
      <c r="G49" s="719"/>
      <c r="H49" s="568"/>
    </row>
    <row r="50" spans="1:8" s="32" customFormat="1" ht="16.5" thickBot="1">
      <c r="A50" s="569"/>
      <c r="B50" s="570" t="s">
        <v>42</v>
      </c>
      <c r="C50" s="571"/>
      <c r="D50" s="571"/>
      <c r="E50" s="572"/>
      <c r="F50" s="727">
        <f>F39+F35+F9</f>
        <v>35528139</v>
      </c>
      <c r="G50" s="722">
        <f>SUM(G9+G35+G39)</f>
        <v>39046776</v>
      </c>
      <c r="H50" s="728">
        <f>G50/F50</f>
        <v>1.099038032923706</v>
      </c>
    </row>
    <row r="51" spans="1:7" ht="15.75" customHeight="1">
      <c r="A51" s="19"/>
      <c r="B51" s="15"/>
      <c r="C51" s="15"/>
      <c r="D51" s="15"/>
      <c r="E51" s="15"/>
      <c r="F51" s="19"/>
      <c r="G51" s="26"/>
    </row>
    <row r="52" ht="15.75">
      <c r="F52" s="11">
        <v>35528139</v>
      </c>
    </row>
    <row r="53" ht="15.75">
      <c r="F53" s="35">
        <f>F52-F50</f>
        <v>0</v>
      </c>
    </row>
  </sheetData>
  <mergeCells count="23">
    <mergeCell ref="B34:E34"/>
    <mergeCell ref="E3:G3"/>
    <mergeCell ref="C4:G4"/>
    <mergeCell ref="F5:G5"/>
    <mergeCell ref="B12:E12"/>
    <mergeCell ref="B13:E13"/>
    <mergeCell ref="B14:E14"/>
    <mergeCell ref="B15:E15"/>
    <mergeCell ref="B29:E29"/>
    <mergeCell ref="B16:E16"/>
    <mergeCell ref="B11:E11"/>
    <mergeCell ref="B21:E21"/>
    <mergeCell ref="B22:E22"/>
    <mergeCell ref="B23:E23"/>
    <mergeCell ref="B20:C20"/>
    <mergeCell ref="B17:E17"/>
    <mergeCell ref="B18:E18"/>
    <mergeCell ref="B19:E19"/>
    <mergeCell ref="B30:E30"/>
    <mergeCell ref="B24:E24"/>
    <mergeCell ref="B25:E25"/>
    <mergeCell ref="B27:E27"/>
    <mergeCell ref="B28:E2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7" r:id="rId1"/>
  <rowBreaks count="1" manualBreakCount="1">
    <brk id="26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workbookViewId="0" topLeftCell="A1">
      <selection activeCell="G5" sqref="G5:I5"/>
    </sheetView>
  </sheetViews>
  <sheetFormatPr defaultColWidth="9.140625" defaultRowHeight="12.75"/>
  <cols>
    <col min="1" max="1" width="6.140625" style="10" customWidth="1"/>
    <col min="2" max="2" width="35.8515625" style="10" customWidth="1"/>
    <col min="3" max="3" width="14.8515625" style="10" hidden="1" customWidth="1"/>
    <col min="4" max="6" width="16.57421875" style="10" bestFit="1" customWidth="1"/>
    <col min="7" max="7" width="15.421875" style="10" bestFit="1" customWidth="1"/>
    <col min="8" max="8" width="9.140625" style="10" hidden="1" customWidth="1"/>
    <col min="9" max="9" width="11.140625" style="7" customWidth="1"/>
    <col min="10" max="10" width="10.28125" style="10" bestFit="1" customWidth="1"/>
    <col min="11" max="16384" width="9.140625" style="10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11"/>
    </row>
    <row r="2" spans="1:9" ht="15.75">
      <c r="A2" s="9"/>
      <c r="B2" s="9"/>
      <c r="C2" s="9"/>
      <c r="D2" s="9"/>
      <c r="E2" s="9"/>
      <c r="F2" s="9"/>
      <c r="G2" s="9"/>
      <c r="H2" s="9"/>
      <c r="I2" s="11"/>
    </row>
    <row r="3" spans="1:9" ht="15.75">
      <c r="A3" s="9"/>
      <c r="B3" s="9"/>
      <c r="C3" s="9"/>
      <c r="D3" s="9"/>
      <c r="E3" s="9"/>
      <c r="F3" s="9"/>
      <c r="G3" s="1039" t="s">
        <v>50</v>
      </c>
      <c r="H3" s="1060"/>
      <c r="I3" s="1060"/>
    </row>
    <row r="4" spans="1:9" ht="15.75">
      <c r="A4" s="9"/>
      <c r="B4" s="1065" t="s">
        <v>110</v>
      </c>
      <c r="C4" s="1065"/>
      <c r="D4" s="1065"/>
      <c r="E4" s="1065"/>
      <c r="F4" s="1065"/>
      <c r="G4" s="1039" t="s">
        <v>777</v>
      </c>
      <c r="H4" s="1060"/>
      <c r="I4" s="1060"/>
    </row>
    <row r="5" spans="1:9" ht="15.75">
      <c r="A5" s="9"/>
      <c r="B5" s="8"/>
      <c r="C5" s="9"/>
      <c r="D5" s="9"/>
      <c r="E5" s="9"/>
      <c r="F5" s="9"/>
      <c r="G5" s="1066" t="s">
        <v>119</v>
      </c>
      <c r="H5" s="1060"/>
      <c r="I5" s="1060"/>
    </row>
    <row r="6" spans="1:9" ht="15.75">
      <c r="A6" s="15"/>
      <c r="B6" s="15"/>
      <c r="C6" s="15"/>
      <c r="D6" s="15"/>
      <c r="E6" s="15"/>
      <c r="F6" s="15"/>
      <c r="G6" s="1061" t="s">
        <v>775</v>
      </c>
      <c r="H6" s="1062"/>
      <c r="I6" s="1062"/>
    </row>
    <row r="7" spans="1:10" ht="15.75">
      <c r="A7" s="730" t="s">
        <v>57</v>
      </c>
      <c r="B7" s="731" t="s">
        <v>58</v>
      </c>
      <c r="C7" s="731"/>
      <c r="D7" s="732" t="s">
        <v>59</v>
      </c>
      <c r="E7" s="754" t="s">
        <v>60</v>
      </c>
      <c r="F7" s="1063" t="s">
        <v>61</v>
      </c>
      <c r="G7" s="1064"/>
      <c r="H7" s="731" t="s">
        <v>62</v>
      </c>
      <c r="I7" s="730" t="s">
        <v>63</v>
      </c>
      <c r="J7" s="12"/>
    </row>
    <row r="8" spans="1:10" ht="15.75">
      <c r="A8" s="733"/>
      <c r="B8" s="734"/>
      <c r="C8" s="734"/>
      <c r="D8" s="735" t="s">
        <v>64</v>
      </c>
      <c r="E8" s="755"/>
      <c r="F8" s="735"/>
      <c r="G8" s="732"/>
      <c r="H8" s="734"/>
      <c r="I8" s="733" t="s">
        <v>87</v>
      </c>
      <c r="J8" s="12"/>
    </row>
    <row r="9" spans="1:10" ht="15.75">
      <c r="A9" s="736"/>
      <c r="B9" s="737"/>
      <c r="C9" s="737"/>
      <c r="D9" s="738" t="s">
        <v>111</v>
      </c>
      <c r="E9" s="756" t="s">
        <v>112</v>
      </c>
      <c r="F9" s="738" t="s">
        <v>65</v>
      </c>
      <c r="G9" s="736" t="s">
        <v>66</v>
      </c>
      <c r="H9" s="737" t="s">
        <v>67</v>
      </c>
      <c r="I9" s="736"/>
      <c r="J9" s="12"/>
    </row>
    <row r="10" spans="1:10" ht="15.75">
      <c r="A10" s="739">
        <v>1</v>
      </c>
      <c r="B10" s="740">
        <v>2</v>
      </c>
      <c r="C10" s="741">
        <v>3</v>
      </c>
      <c r="D10" s="742">
        <v>3</v>
      </c>
      <c r="E10" s="757">
        <v>4</v>
      </c>
      <c r="F10" s="741">
        <v>5</v>
      </c>
      <c r="G10" s="743">
        <v>6</v>
      </c>
      <c r="H10" s="744">
        <v>6</v>
      </c>
      <c r="I10" s="745">
        <v>7</v>
      </c>
      <c r="J10" s="12"/>
    </row>
    <row r="11" spans="1:10" ht="18" customHeight="1">
      <c r="A11" s="587" t="s">
        <v>28</v>
      </c>
      <c r="B11" s="588" t="s">
        <v>7</v>
      </c>
      <c r="C11" s="589">
        <v>1512038</v>
      </c>
      <c r="D11" s="590">
        <v>7959128</v>
      </c>
      <c r="E11" s="751">
        <v>9507612</v>
      </c>
      <c r="F11" s="591">
        <f>E11</f>
        <v>9507612</v>
      </c>
      <c r="G11" s="592"/>
      <c r="H11" s="588">
        <v>65.2</v>
      </c>
      <c r="I11" s="593">
        <f>E11/D11</f>
        <v>1.1945544788323545</v>
      </c>
      <c r="J11" s="12"/>
    </row>
    <row r="12" spans="1:10" ht="35.25" customHeight="1">
      <c r="A12" s="587" t="s">
        <v>113</v>
      </c>
      <c r="B12" s="594" t="s">
        <v>114</v>
      </c>
      <c r="C12" s="589"/>
      <c r="D12" s="590">
        <v>214000</v>
      </c>
      <c r="E12" s="751">
        <v>414000</v>
      </c>
      <c r="F12" s="591">
        <v>414000</v>
      </c>
      <c r="G12" s="592"/>
      <c r="H12" s="588"/>
      <c r="I12" s="593">
        <f>E12/D12</f>
        <v>1.9345794392523366</v>
      </c>
      <c r="J12" s="12"/>
    </row>
    <row r="13" spans="1:10" ht="18.75" customHeight="1">
      <c r="A13" s="595">
        <v>600</v>
      </c>
      <c r="B13" s="588" t="s">
        <v>68</v>
      </c>
      <c r="C13" s="589">
        <v>491930</v>
      </c>
      <c r="D13" s="590">
        <v>4744317</v>
      </c>
      <c r="E13" s="751">
        <v>3574000</v>
      </c>
      <c r="F13" s="591">
        <v>3574000</v>
      </c>
      <c r="G13" s="591"/>
      <c r="H13" s="588">
        <v>90.6</v>
      </c>
      <c r="I13" s="593">
        <f aca="true" t="shared" si="0" ref="I13:I37">E13/D13</f>
        <v>0.7533223433425718</v>
      </c>
      <c r="J13" s="12"/>
    </row>
    <row r="14" spans="1:10" ht="17.25" customHeight="1">
      <c r="A14" s="595">
        <v>700</v>
      </c>
      <c r="B14" s="588" t="s">
        <v>69</v>
      </c>
      <c r="C14" s="589">
        <v>1212275</v>
      </c>
      <c r="D14" s="590">
        <v>1501826</v>
      </c>
      <c r="E14" s="751">
        <v>1897588</v>
      </c>
      <c r="F14" s="591">
        <v>1897588</v>
      </c>
      <c r="G14" s="591"/>
      <c r="H14" s="588">
        <v>70.4</v>
      </c>
      <c r="I14" s="593">
        <f t="shared" si="0"/>
        <v>1.2635205409947623</v>
      </c>
      <c r="J14" s="12"/>
    </row>
    <row r="15" spans="1:10" ht="17.25" customHeight="1">
      <c r="A15" s="595">
        <v>710</v>
      </c>
      <c r="B15" s="588" t="s">
        <v>70</v>
      </c>
      <c r="C15" s="589">
        <v>38000</v>
      </c>
      <c r="D15" s="590">
        <v>230000</v>
      </c>
      <c r="E15" s="751">
        <v>275000</v>
      </c>
      <c r="F15" s="591">
        <v>275000</v>
      </c>
      <c r="G15" s="591"/>
      <c r="H15" s="588"/>
      <c r="I15" s="593">
        <f t="shared" si="0"/>
        <v>1.1956521739130435</v>
      </c>
      <c r="J15" s="12"/>
    </row>
    <row r="16" spans="1:10" ht="15.75" customHeight="1">
      <c r="A16" s="595">
        <v>750</v>
      </c>
      <c r="B16" s="588" t="s">
        <v>11</v>
      </c>
      <c r="C16" s="589">
        <v>2110716</v>
      </c>
      <c r="D16" s="590">
        <v>3149495</v>
      </c>
      <c r="E16" s="751">
        <v>3852651</v>
      </c>
      <c r="F16" s="589">
        <v>3748574</v>
      </c>
      <c r="G16" s="591">
        <v>104077</v>
      </c>
      <c r="H16" s="588">
        <v>105.4</v>
      </c>
      <c r="I16" s="593">
        <f t="shared" si="0"/>
        <v>1.2232599194474034</v>
      </c>
      <c r="J16" s="12"/>
    </row>
    <row r="17" spans="1:10" ht="16.5" customHeight="1">
      <c r="A17" s="595">
        <v>751</v>
      </c>
      <c r="B17" s="588" t="s">
        <v>71</v>
      </c>
      <c r="C17" s="589"/>
      <c r="D17" s="590"/>
      <c r="E17" s="751"/>
      <c r="F17" s="589"/>
      <c r="G17" s="591"/>
      <c r="H17" s="588"/>
      <c r="I17" s="593"/>
      <c r="J17" s="12"/>
    </row>
    <row r="18" spans="1:10" ht="15.75">
      <c r="A18" s="595"/>
      <c r="B18" s="588" t="s">
        <v>72</v>
      </c>
      <c r="C18" s="589"/>
      <c r="D18" s="590"/>
      <c r="E18" s="751"/>
      <c r="F18" s="589"/>
      <c r="G18" s="591"/>
      <c r="H18" s="588"/>
      <c r="I18" s="593"/>
      <c r="J18" s="12"/>
    </row>
    <row r="19" spans="1:10" ht="15.75">
      <c r="A19" s="595"/>
      <c r="B19" s="588" t="s">
        <v>73</v>
      </c>
      <c r="C19" s="589">
        <v>18323</v>
      </c>
      <c r="D19" s="590">
        <v>52475</v>
      </c>
      <c r="E19" s="751">
        <v>2503</v>
      </c>
      <c r="F19" s="589">
        <v>0</v>
      </c>
      <c r="G19" s="591">
        <v>2503</v>
      </c>
      <c r="H19" s="588">
        <v>11.6</v>
      </c>
      <c r="I19" s="593">
        <f t="shared" si="0"/>
        <v>0.04769890424011434</v>
      </c>
      <c r="J19" s="12"/>
    </row>
    <row r="20" spans="1:10" ht="17.25" customHeight="1">
      <c r="A20" s="595">
        <v>752</v>
      </c>
      <c r="B20" s="588" t="s">
        <v>74</v>
      </c>
      <c r="C20" s="589">
        <v>350</v>
      </c>
      <c r="D20" s="590">
        <v>500</v>
      </c>
      <c r="E20" s="751">
        <v>750</v>
      </c>
      <c r="F20" s="589">
        <v>0</v>
      </c>
      <c r="G20" s="591">
        <v>750</v>
      </c>
      <c r="H20" s="588">
        <v>107.1</v>
      </c>
      <c r="I20" s="593">
        <f t="shared" si="0"/>
        <v>1.5</v>
      </c>
      <c r="J20" s="12"/>
    </row>
    <row r="21" spans="1:10" ht="15.75" customHeight="1">
      <c r="A21" s="595">
        <v>754</v>
      </c>
      <c r="B21" s="588" t="s">
        <v>15</v>
      </c>
      <c r="C21" s="589"/>
      <c r="D21" s="590"/>
      <c r="E21" s="751"/>
      <c r="F21" s="589"/>
      <c r="G21" s="591"/>
      <c r="H21" s="588"/>
      <c r="I21" s="593"/>
      <c r="J21" s="12"/>
    </row>
    <row r="22" spans="1:10" ht="15.75">
      <c r="A22" s="595"/>
      <c r="B22" s="588" t="s">
        <v>16</v>
      </c>
      <c r="C22" s="589">
        <v>140300</v>
      </c>
      <c r="D22" s="590">
        <v>792400</v>
      </c>
      <c r="E22" s="751">
        <v>364800</v>
      </c>
      <c r="F22" s="589">
        <v>364100</v>
      </c>
      <c r="G22" s="591">
        <v>700</v>
      </c>
      <c r="H22" s="588">
        <v>0.2</v>
      </c>
      <c r="I22" s="593">
        <f t="shared" si="0"/>
        <v>0.4603735487127713</v>
      </c>
      <c r="J22" s="12"/>
    </row>
    <row r="23" spans="1:10" ht="14.25" customHeight="1">
      <c r="A23" s="595">
        <v>756</v>
      </c>
      <c r="B23" s="588" t="s">
        <v>75</v>
      </c>
      <c r="C23" s="589"/>
      <c r="D23" s="590"/>
      <c r="E23" s="751"/>
      <c r="F23" s="589"/>
      <c r="G23" s="591"/>
      <c r="H23" s="588"/>
      <c r="I23" s="593"/>
      <c r="J23" s="12"/>
    </row>
    <row r="24" spans="1:10" ht="15.75">
      <c r="A24" s="595"/>
      <c r="B24" s="588" t="s">
        <v>76</v>
      </c>
      <c r="C24" s="589"/>
      <c r="D24" s="590"/>
      <c r="E24" s="751"/>
      <c r="F24" s="589"/>
      <c r="G24" s="591"/>
      <c r="H24" s="588"/>
      <c r="I24" s="593"/>
      <c r="J24" s="12"/>
    </row>
    <row r="25" spans="1:10" ht="15.75">
      <c r="A25" s="595"/>
      <c r="B25" s="588" t="s">
        <v>77</v>
      </c>
      <c r="C25" s="589"/>
      <c r="D25" s="590">
        <v>90850</v>
      </c>
      <c r="E25" s="751">
        <v>90850</v>
      </c>
      <c r="F25" s="591">
        <v>90850</v>
      </c>
      <c r="G25" s="591"/>
      <c r="H25" s="588"/>
      <c r="I25" s="593">
        <f t="shared" si="0"/>
        <v>1</v>
      </c>
      <c r="J25" s="12"/>
    </row>
    <row r="26" spans="1:10" ht="15.75">
      <c r="A26" s="596"/>
      <c r="B26" s="597" t="s">
        <v>78</v>
      </c>
      <c r="C26" s="598"/>
      <c r="D26" s="599"/>
      <c r="E26" s="752"/>
      <c r="F26" s="598"/>
      <c r="G26" s="600"/>
      <c r="H26" s="597"/>
      <c r="I26" s="601"/>
      <c r="J26" s="12"/>
    </row>
    <row r="27" spans="1:10" ht="15.75" customHeight="1">
      <c r="A27" s="595">
        <v>757</v>
      </c>
      <c r="B27" s="588" t="s">
        <v>79</v>
      </c>
      <c r="C27" s="589">
        <v>20000</v>
      </c>
      <c r="D27" s="590">
        <v>570700</v>
      </c>
      <c r="E27" s="751">
        <v>847398</v>
      </c>
      <c r="F27" s="591">
        <f>E27</f>
        <v>847398</v>
      </c>
      <c r="G27" s="591"/>
      <c r="H27" s="588">
        <v>725.6</v>
      </c>
      <c r="I27" s="593">
        <f t="shared" si="0"/>
        <v>1.4848396705799896</v>
      </c>
      <c r="J27" s="12"/>
    </row>
    <row r="28" spans="1:10" ht="16.5" customHeight="1">
      <c r="A28" s="595">
        <v>758</v>
      </c>
      <c r="B28" s="588" t="s">
        <v>20</v>
      </c>
      <c r="C28" s="589">
        <v>20000</v>
      </c>
      <c r="D28" s="590">
        <v>215981</v>
      </c>
      <c r="E28" s="751">
        <v>365000</v>
      </c>
      <c r="F28" s="591">
        <v>365000</v>
      </c>
      <c r="G28" s="591"/>
      <c r="H28" s="588">
        <v>521.2</v>
      </c>
      <c r="I28" s="593">
        <f t="shared" si="0"/>
        <v>1.689963469008848</v>
      </c>
      <c r="J28" s="12"/>
    </row>
    <row r="29" spans="1:10" ht="15.75" customHeight="1">
      <c r="A29" s="595">
        <v>801</v>
      </c>
      <c r="B29" s="588" t="s">
        <v>21</v>
      </c>
      <c r="C29" s="589">
        <v>6673630</v>
      </c>
      <c r="D29" s="590">
        <v>12562899</v>
      </c>
      <c r="E29" s="751">
        <v>13270877</v>
      </c>
      <c r="F29" s="591">
        <v>13270877</v>
      </c>
      <c r="G29" s="591"/>
      <c r="H29" s="588">
        <v>130.1</v>
      </c>
      <c r="I29" s="593">
        <f t="shared" si="0"/>
        <v>1.0563546678199036</v>
      </c>
      <c r="J29" s="12"/>
    </row>
    <row r="30" spans="1:10" ht="19.5" customHeight="1">
      <c r="A30" s="595">
        <v>851</v>
      </c>
      <c r="B30" s="588" t="s">
        <v>80</v>
      </c>
      <c r="C30" s="589">
        <v>187000</v>
      </c>
      <c r="D30" s="590">
        <v>237500</v>
      </c>
      <c r="E30" s="751">
        <v>239000</v>
      </c>
      <c r="F30" s="591">
        <v>239000</v>
      </c>
      <c r="G30" s="591"/>
      <c r="H30" s="588">
        <v>129.3</v>
      </c>
      <c r="I30" s="593">
        <f t="shared" si="0"/>
        <v>1.0063157894736843</v>
      </c>
      <c r="J30" s="12"/>
    </row>
    <row r="31" spans="1:10" ht="16.5" customHeight="1">
      <c r="A31" s="595">
        <v>852</v>
      </c>
      <c r="B31" s="588" t="s">
        <v>22</v>
      </c>
      <c r="C31" s="589">
        <v>1644495</v>
      </c>
      <c r="D31" s="590">
        <v>5626352</v>
      </c>
      <c r="E31" s="751">
        <v>6352265</v>
      </c>
      <c r="F31" s="589">
        <f>E31-G31</f>
        <v>1456265</v>
      </c>
      <c r="G31" s="590">
        <v>4896000</v>
      </c>
      <c r="H31" s="588">
        <v>35.5</v>
      </c>
      <c r="I31" s="593">
        <f t="shared" si="0"/>
        <v>1.1290201892807274</v>
      </c>
      <c r="J31" s="12"/>
    </row>
    <row r="32" spans="1:10" ht="18" customHeight="1">
      <c r="A32" s="595">
        <v>854</v>
      </c>
      <c r="B32" s="588" t="s">
        <v>23</v>
      </c>
      <c r="C32" s="589">
        <v>632194</v>
      </c>
      <c r="D32" s="590">
        <v>398376</v>
      </c>
      <c r="E32" s="751">
        <v>326617</v>
      </c>
      <c r="F32" s="591">
        <v>326617</v>
      </c>
      <c r="G32" s="591"/>
      <c r="H32" s="588">
        <v>123.5</v>
      </c>
      <c r="I32" s="593">
        <f t="shared" si="0"/>
        <v>0.8198711769785328</v>
      </c>
      <c r="J32" s="12"/>
    </row>
    <row r="33" spans="1:10" ht="18" customHeight="1">
      <c r="A33" s="595"/>
      <c r="B33" s="588"/>
      <c r="C33" s="589"/>
      <c r="D33" s="590"/>
      <c r="E33" s="751"/>
      <c r="F33" s="589"/>
      <c r="G33" s="591"/>
      <c r="H33" s="588"/>
      <c r="I33" s="593"/>
      <c r="J33" s="12"/>
    </row>
    <row r="34" spans="1:10" ht="17.25" customHeight="1">
      <c r="A34" s="595">
        <v>900</v>
      </c>
      <c r="B34" s="588" t="s">
        <v>81</v>
      </c>
      <c r="C34" s="589"/>
      <c r="D34" s="590"/>
      <c r="E34" s="751"/>
      <c r="F34" s="589"/>
      <c r="G34" s="591"/>
      <c r="H34" s="588">
        <v>63.9</v>
      </c>
      <c r="I34" s="593"/>
      <c r="J34" s="12"/>
    </row>
    <row r="35" spans="1:10" ht="15" customHeight="1">
      <c r="A35" s="595"/>
      <c r="B35" s="588" t="s">
        <v>82</v>
      </c>
      <c r="C35" s="589"/>
      <c r="D35" s="590">
        <v>1029991</v>
      </c>
      <c r="E35" s="751">
        <v>1242625</v>
      </c>
      <c r="F35" s="591">
        <v>1242625</v>
      </c>
      <c r="G35" s="591"/>
      <c r="H35" s="588">
        <v>63.9</v>
      </c>
      <c r="I35" s="593">
        <f t="shared" si="0"/>
        <v>1.206442580566238</v>
      </c>
      <c r="J35" s="12"/>
    </row>
    <row r="36" spans="1:10" ht="15.75" customHeight="1">
      <c r="A36" s="595">
        <v>921</v>
      </c>
      <c r="B36" s="602" t="s">
        <v>25</v>
      </c>
      <c r="C36" s="589">
        <v>832033</v>
      </c>
      <c r="D36" s="590">
        <v>1044851</v>
      </c>
      <c r="E36" s="751">
        <v>1072211</v>
      </c>
      <c r="F36" s="591">
        <v>1072211</v>
      </c>
      <c r="G36" s="591"/>
      <c r="H36" s="588">
        <v>73.4</v>
      </c>
      <c r="I36" s="593">
        <f t="shared" si="0"/>
        <v>1.026185551815522</v>
      </c>
      <c r="J36" s="12"/>
    </row>
    <row r="37" spans="1:10" ht="18" customHeight="1">
      <c r="A37" s="596">
        <v>926</v>
      </c>
      <c r="B37" s="597" t="s">
        <v>83</v>
      </c>
      <c r="C37" s="598">
        <v>129000</v>
      </c>
      <c r="D37" s="599">
        <v>227690</v>
      </c>
      <c r="E37" s="752">
        <v>211160</v>
      </c>
      <c r="F37" s="600">
        <v>211160</v>
      </c>
      <c r="G37" s="600"/>
      <c r="H37" s="597">
        <v>92.3</v>
      </c>
      <c r="I37" s="593">
        <f t="shared" si="0"/>
        <v>0.927401291229303</v>
      </c>
      <c r="J37" s="12"/>
    </row>
    <row r="38" spans="1:10" s="33" customFormat="1" ht="22.5" customHeight="1" thickBot="1">
      <c r="A38" s="586"/>
      <c r="B38" s="746" t="s">
        <v>84</v>
      </c>
      <c r="C38" s="747">
        <f>SUM(C11:C37)</f>
        <v>15662284</v>
      </c>
      <c r="D38" s="748">
        <f>SUM(D11:D37)</f>
        <v>40649331</v>
      </c>
      <c r="E38" s="753">
        <f>SUM(E11:E37)</f>
        <v>43906907</v>
      </c>
      <c r="F38" s="748">
        <f>SUM(F11:F37)</f>
        <v>38902877</v>
      </c>
      <c r="G38" s="748">
        <f>SUM(G11:G37)</f>
        <v>5004030</v>
      </c>
      <c r="H38" s="749">
        <v>103.3</v>
      </c>
      <c r="I38" s="750">
        <f>E38/D38</f>
        <v>1.0801384898560815</v>
      </c>
      <c r="J38" s="34"/>
    </row>
    <row r="39" spans="1:9" ht="15.75">
      <c r="A39" s="9"/>
      <c r="B39" s="15"/>
      <c r="C39" s="15"/>
      <c r="D39" s="15"/>
      <c r="E39" s="9"/>
      <c r="F39" s="9"/>
      <c r="G39" s="9"/>
      <c r="H39" s="9"/>
      <c r="I39" s="11"/>
    </row>
    <row r="40" spans="1:9" ht="15.75">
      <c r="A40" s="9"/>
      <c r="B40" s="15"/>
      <c r="C40" s="15"/>
      <c r="D40" s="15"/>
      <c r="E40" s="9"/>
      <c r="F40" s="4">
        <f>SUM(F38:G38)</f>
        <v>43906907</v>
      </c>
      <c r="G40" s="9"/>
      <c r="H40" s="9"/>
      <c r="I40" s="11"/>
    </row>
    <row r="41" spans="1:9" ht="15.75">
      <c r="A41" s="9"/>
      <c r="B41" s="9"/>
      <c r="C41" s="9"/>
      <c r="D41" s="9"/>
      <c r="E41" s="9"/>
      <c r="F41" s="4">
        <f>E38-F40</f>
        <v>0</v>
      </c>
      <c r="G41" s="9"/>
      <c r="H41" s="9"/>
      <c r="I41" s="11"/>
    </row>
    <row r="42" spans="1:9" ht="15.75">
      <c r="A42" s="9"/>
      <c r="B42" s="9"/>
      <c r="C42" s="9"/>
      <c r="D42" s="9"/>
      <c r="E42" s="9"/>
      <c r="F42" s="9"/>
      <c r="G42" s="9"/>
      <c r="H42" s="9"/>
      <c r="I42" s="11"/>
    </row>
    <row r="43" spans="1:9" ht="15.75">
      <c r="A43" s="9"/>
      <c r="B43" s="9"/>
      <c r="C43" s="9"/>
      <c r="D43" s="9"/>
      <c r="E43" s="9"/>
      <c r="F43" s="25"/>
      <c r="G43" s="36"/>
      <c r="H43" s="9"/>
      <c r="I43" s="11"/>
    </row>
    <row r="44" spans="1:9" ht="15.75">
      <c r="A44" s="9"/>
      <c r="B44" s="9"/>
      <c r="C44" s="9"/>
      <c r="D44" s="9"/>
      <c r="E44" s="9"/>
      <c r="F44" s="9"/>
      <c r="G44" s="9"/>
      <c r="H44" s="9"/>
      <c r="I44" s="11"/>
    </row>
    <row r="45" spans="1:9" ht="15.75">
      <c r="A45" s="9"/>
      <c r="B45" s="9"/>
      <c r="C45" s="9"/>
      <c r="D45" s="9"/>
      <c r="E45" s="9"/>
      <c r="F45" s="9"/>
      <c r="G45" s="9"/>
      <c r="H45" s="9"/>
      <c r="I45" s="11"/>
    </row>
    <row r="46" spans="1:9" ht="15.75">
      <c r="A46" s="9"/>
      <c r="B46" s="9"/>
      <c r="C46" s="9"/>
      <c r="D46" s="9"/>
      <c r="E46" s="9"/>
      <c r="F46" s="9"/>
      <c r="G46" s="9"/>
      <c r="H46" s="9"/>
      <c r="I46" s="11"/>
    </row>
    <row r="47" spans="1:9" ht="15.75">
      <c r="A47" s="9"/>
      <c r="B47" s="9"/>
      <c r="C47" s="9"/>
      <c r="D47" s="9"/>
      <c r="E47" s="9"/>
      <c r="F47" s="9"/>
      <c r="G47" s="9"/>
      <c r="H47" s="9"/>
      <c r="I47" s="11"/>
    </row>
    <row r="48" spans="1:9" ht="15.75">
      <c r="A48" s="9"/>
      <c r="B48" s="9"/>
      <c r="C48" s="9"/>
      <c r="D48" s="9"/>
      <c r="E48" s="9"/>
      <c r="F48" s="9"/>
      <c r="G48" s="9"/>
      <c r="H48" s="9"/>
      <c r="I48" s="11"/>
    </row>
    <row r="49" spans="1:9" ht="15.75">
      <c r="A49" s="9"/>
      <c r="B49" s="9"/>
      <c r="C49" s="9"/>
      <c r="D49" s="9"/>
      <c r="E49" s="9"/>
      <c r="F49" s="9"/>
      <c r="G49" s="9"/>
      <c r="H49" s="9"/>
      <c r="I49" s="11"/>
    </row>
    <row r="50" spans="1:9" ht="15.75">
      <c r="A50" s="9"/>
      <c r="B50" s="9"/>
      <c r="C50" s="9"/>
      <c r="D50" s="9"/>
      <c r="E50" s="9"/>
      <c r="F50" s="9"/>
      <c r="G50" s="9"/>
      <c r="H50" s="9"/>
      <c r="I50" s="11"/>
    </row>
    <row r="51" spans="1:9" ht="15.75">
      <c r="A51" s="9"/>
      <c r="B51" s="9"/>
      <c r="C51" s="9"/>
      <c r="D51" s="9"/>
      <c r="E51" s="9"/>
      <c r="F51" s="9"/>
      <c r="G51" s="9"/>
      <c r="H51" s="9"/>
      <c r="I51" s="11"/>
    </row>
    <row r="52" spans="1:9" ht="15.75">
      <c r="A52" s="9"/>
      <c r="B52" s="9"/>
      <c r="C52" s="9"/>
      <c r="D52" s="9"/>
      <c r="E52" s="9"/>
      <c r="F52" s="9"/>
      <c r="G52" s="9"/>
      <c r="H52" s="9"/>
      <c r="I52" s="11"/>
    </row>
    <row r="53" spans="1:9" ht="15.75">
      <c r="A53" s="9"/>
      <c r="B53" s="9"/>
      <c r="C53" s="9"/>
      <c r="D53" s="9"/>
      <c r="E53" s="9"/>
      <c r="F53" s="9"/>
      <c r="G53" s="9"/>
      <c r="H53" s="9"/>
      <c r="I53" s="11"/>
    </row>
    <row r="54" spans="1:9" ht="15.75">
      <c r="A54" s="9"/>
      <c r="B54" s="9"/>
      <c r="C54" s="9"/>
      <c r="D54" s="9"/>
      <c r="E54" s="9"/>
      <c r="F54" s="9"/>
      <c r="G54" s="9"/>
      <c r="H54" s="9"/>
      <c r="I54" s="11"/>
    </row>
    <row r="55" spans="1:9" ht="15.75">
      <c r="A55" s="9"/>
      <c r="B55" s="9"/>
      <c r="C55" s="9"/>
      <c r="D55" s="9"/>
      <c r="E55" s="9"/>
      <c r="F55" s="9"/>
      <c r="G55" s="9"/>
      <c r="H55" s="9"/>
      <c r="I55" s="11"/>
    </row>
    <row r="56" spans="1:9" ht="15.75">
      <c r="A56" s="9"/>
      <c r="B56" s="9"/>
      <c r="C56" s="9"/>
      <c r="D56" s="9"/>
      <c r="E56" s="9"/>
      <c r="F56" s="9"/>
      <c r="G56" s="9"/>
      <c r="H56" s="9"/>
      <c r="I56" s="11"/>
    </row>
    <row r="57" spans="1:9" ht="15.75">
      <c r="A57" s="9"/>
      <c r="B57" s="9"/>
      <c r="C57" s="9"/>
      <c r="D57" s="9"/>
      <c r="E57" s="9"/>
      <c r="F57" s="9"/>
      <c r="G57" s="9"/>
      <c r="H57" s="9"/>
      <c r="I57" s="11"/>
    </row>
    <row r="58" spans="1:9" ht="15.75">
      <c r="A58" s="9"/>
      <c r="B58" s="9"/>
      <c r="C58" s="9"/>
      <c r="D58" s="9"/>
      <c r="E58" s="9"/>
      <c r="F58" s="9"/>
      <c r="G58" s="9"/>
      <c r="H58" s="9"/>
      <c r="I58" s="11"/>
    </row>
    <row r="59" spans="1:9" ht="15.75">
      <c r="A59" s="9"/>
      <c r="B59" s="9"/>
      <c r="C59" s="9"/>
      <c r="D59" s="9"/>
      <c r="E59" s="9"/>
      <c r="F59" s="9"/>
      <c r="G59" s="9"/>
      <c r="H59" s="9"/>
      <c r="I59" s="11"/>
    </row>
    <row r="60" spans="1:9" ht="15.75">
      <c r="A60" s="9"/>
      <c r="B60" s="9"/>
      <c r="C60" s="9"/>
      <c r="D60" s="9"/>
      <c r="E60" s="9"/>
      <c r="F60" s="9"/>
      <c r="G60" s="9"/>
      <c r="H60" s="9"/>
      <c r="I60" s="11"/>
    </row>
    <row r="61" spans="1:9" ht="15.75">
      <c r="A61" s="9"/>
      <c r="B61" s="9"/>
      <c r="C61" s="9"/>
      <c r="D61" s="9"/>
      <c r="E61" s="9"/>
      <c r="F61" s="9"/>
      <c r="G61" s="9"/>
      <c r="H61" s="9"/>
      <c r="I61" s="11"/>
    </row>
    <row r="62" spans="1:9" ht="15.75">
      <c r="A62" s="9"/>
      <c r="B62" s="9"/>
      <c r="C62" s="9"/>
      <c r="D62" s="9"/>
      <c r="E62" s="9"/>
      <c r="F62" s="9"/>
      <c r="G62" s="9"/>
      <c r="H62" s="9"/>
      <c r="I62" s="11"/>
    </row>
    <row r="63" spans="1:9" ht="15.75">
      <c r="A63" s="9"/>
      <c r="B63" s="9"/>
      <c r="C63" s="9"/>
      <c r="D63" s="9"/>
      <c r="E63" s="9"/>
      <c r="F63" s="9"/>
      <c r="G63" s="9"/>
      <c r="H63" s="9"/>
      <c r="I63" s="11"/>
    </row>
    <row r="64" spans="1:9" ht="15.75">
      <c r="A64" s="9"/>
      <c r="B64" s="9"/>
      <c r="C64" s="9"/>
      <c r="D64" s="9"/>
      <c r="E64" s="9"/>
      <c r="F64" s="9"/>
      <c r="G64" s="9"/>
      <c r="H64" s="9"/>
      <c r="I64" s="11"/>
    </row>
    <row r="65" spans="1:9" ht="15.75">
      <c r="A65" s="9"/>
      <c r="B65" s="9"/>
      <c r="C65" s="9"/>
      <c r="D65" s="9"/>
      <c r="E65" s="9"/>
      <c r="F65" s="9"/>
      <c r="G65" s="9"/>
      <c r="H65" s="9"/>
      <c r="I65" s="11"/>
    </row>
    <row r="66" spans="1:9" ht="15.75">
      <c r="A66" s="9"/>
      <c r="B66" s="9"/>
      <c r="C66" s="9"/>
      <c r="D66" s="9"/>
      <c r="E66" s="9"/>
      <c r="F66" s="9"/>
      <c r="G66" s="9"/>
      <c r="H66" s="9"/>
      <c r="I66" s="11"/>
    </row>
    <row r="67" spans="1:9" ht="15.75">
      <c r="A67" s="9"/>
      <c r="B67" s="9"/>
      <c r="C67" s="9"/>
      <c r="D67" s="9"/>
      <c r="E67" s="9"/>
      <c r="F67" s="9"/>
      <c r="G67" s="9"/>
      <c r="H67" s="9"/>
      <c r="I67" s="11"/>
    </row>
    <row r="68" spans="1:9" ht="15.75">
      <c r="A68" s="9"/>
      <c r="B68" s="9"/>
      <c r="C68" s="9"/>
      <c r="D68" s="9"/>
      <c r="E68" s="9"/>
      <c r="F68" s="9"/>
      <c r="G68" s="9"/>
      <c r="H68" s="9"/>
      <c r="I68" s="11"/>
    </row>
    <row r="69" spans="1:9" ht="15.75">
      <c r="A69" s="9"/>
      <c r="B69" s="9"/>
      <c r="C69" s="9"/>
      <c r="D69" s="9"/>
      <c r="E69" s="9"/>
      <c r="F69" s="9"/>
      <c r="G69" s="9"/>
      <c r="H69" s="9"/>
      <c r="I69" s="11"/>
    </row>
    <row r="70" spans="1:9" ht="15.75">
      <c r="A70" s="9"/>
      <c r="B70" s="9"/>
      <c r="C70" s="9"/>
      <c r="D70" s="9"/>
      <c r="E70" s="9"/>
      <c r="F70" s="9"/>
      <c r="G70" s="9"/>
      <c r="H70" s="9"/>
      <c r="I70" s="11"/>
    </row>
    <row r="71" spans="1:9" ht="15.75">
      <c r="A71" s="9"/>
      <c r="B71" s="9"/>
      <c r="C71" s="9"/>
      <c r="D71" s="9"/>
      <c r="E71" s="9"/>
      <c r="F71" s="9"/>
      <c r="G71" s="9"/>
      <c r="H71" s="9"/>
      <c r="I71" s="11"/>
    </row>
    <row r="72" spans="1:9" ht="15.75">
      <c r="A72" s="9"/>
      <c r="B72" s="9"/>
      <c r="C72" s="9"/>
      <c r="D72" s="9"/>
      <c r="E72" s="9"/>
      <c r="F72" s="9"/>
      <c r="G72" s="9"/>
      <c r="H72" s="9"/>
      <c r="I72" s="11"/>
    </row>
    <row r="73" spans="1:9" ht="15.75">
      <c r="A73" s="9"/>
      <c r="B73" s="9"/>
      <c r="C73" s="9"/>
      <c r="D73" s="9"/>
      <c r="E73" s="9"/>
      <c r="F73" s="9"/>
      <c r="G73" s="9"/>
      <c r="H73" s="9"/>
      <c r="I73" s="11"/>
    </row>
    <row r="74" spans="1:9" ht="15.75">
      <c r="A74" s="9"/>
      <c r="B74" s="9"/>
      <c r="C74" s="9"/>
      <c r="D74" s="9"/>
      <c r="E74" s="9"/>
      <c r="F74" s="9"/>
      <c r="G74" s="9"/>
      <c r="H74" s="9"/>
      <c r="I74" s="11"/>
    </row>
  </sheetData>
  <mergeCells count="6">
    <mergeCell ref="G3:I3"/>
    <mergeCell ref="G6:I6"/>
    <mergeCell ref="F7:G7"/>
    <mergeCell ref="B4:F4"/>
    <mergeCell ref="G4:I4"/>
    <mergeCell ref="G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9" r:id="rId1"/>
  <rowBreaks count="2" manualBreakCount="2">
    <brk id="26" max="9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40"/>
  <sheetViews>
    <sheetView view="pageBreakPreview" zoomScale="60" workbookViewId="0" topLeftCell="A1">
      <selection activeCell="H5" sqref="H5:M5"/>
    </sheetView>
  </sheetViews>
  <sheetFormatPr defaultColWidth="9.140625" defaultRowHeight="12.75"/>
  <cols>
    <col min="1" max="2" width="9.140625" style="47" customWidth="1"/>
    <col min="3" max="3" width="8.421875" style="47" hidden="1" customWidth="1"/>
    <col min="4" max="4" width="65.57421875" style="47" customWidth="1"/>
    <col min="5" max="5" width="21.140625" style="48" hidden="1" customWidth="1"/>
    <col min="6" max="6" width="18.7109375" style="48" hidden="1" customWidth="1"/>
    <col min="7" max="7" width="15.8515625" style="48" hidden="1" customWidth="1"/>
    <col min="8" max="8" width="15.8515625" style="48" bestFit="1" customWidth="1"/>
    <col min="9" max="9" width="17.28125" style="48" customWidth="1"/>
    <col min="10" max="10" width="16.8515625" style="48" customWidth="1"/>
    <col min="11" max="12" width="15.140625" style="48" customWidth="1"/>
    <col min="13" max="13" width="17.00390625" style="48" customWidth="1"/>
    <col min="14" max="16384" width="9.140625" style="470" customWidth="1"/>
  </cols>
  <sheetData>
    <row r="1" spans="1:11" ht="15.75">
      <c r="A1" s="44"/>
      <c r="B1" s="44"/>
      <c r="C1" s="44"/>
      <c r="D1" s="45"/>
      <c r="E1" s="46"/>
      <c r="F1" s="46"/>
      <c r="G1" s="46"/>
      <c r="H1" s="46"/>
      <c r="I1" s="47"/>
      <c r="K1" s="48" t="s">
        <v>117</v>
      </c>
    </row>
    <row r="2" spans="1:12" ht="15.75">
      <c r="A2" s="44"/>
      <c r="B2" s="44"/>
      <c r="C2" s="44"/>
      <c r="D2" s="45"/>
      <c r="E2" s="46"/>
      <c r="F2" s="46"/>
      <c r="G2" s="46"/>
      <c r="H2" s="46"/>
      <c r="I2" s="47"/>
      <c r="K2" s="1067" t="s">
        <v>777</v>
      </c>
      <c r="L2" s="1067"/>
    </row>
    <row r="3" spans="1:11" ht="15.75">
      <c r="A3" s="49"/>
      <c r="B3" s="49"/>
      <c r="C3" s="1069" t="s">
        <v>118</v>
      </c>
      <c r="D3" s="1070"/>
      <c r="E3" s="42"/>
      <c r="F3" s="42"/>
      <c r="G3" s="42"/>
      <c r="H3" s="42"/>
      <c r="I3" s="50">
        <f>I632+M632</f>
        <v>43906907</v>
      </c>
      <c r="K3" s="51" t="s">
        <v>119</v>
      </c>
    </row>
    <row r="4" spans="1:13" s="807" customFormat="1" ht="15.75">
      <c r="A4" s="52"/>
      <c r="B4" s="52"/>
      <c r="C4" s="53"/>
      <c r="D4" s="54" t="s">
        <v>120</v>
      </c>
      <c r="E4" s="54"/>
      <c r="F4" s="54"/>
      <c r="G4" s="54"/>
      <c r="H4" s="54"/>
      <c r="I4" s="55"/>
      <c r="J4" s="56"/>
      <c r="K4" s="1068" t="s">
        <v>775</v>
      </c>
      <c r="L4" s="1062"/>
      <c r="M4" s="56"/>
    </row>
    <row r="5" spans="1:13" ht="15.75">
      <c r="A5" s="603"/>
      <c r="B5" s="604"/>
      <c r="C5" s="604"/>
      <c r="D5" s="605"/>
      <c r="E5" s="604"/>
      <c r="F5" s="604"/>
      <c r="G5" s="603"/>
      <c r="H5" s="1071" t="s">
        <v>121</v>
      </c>
      <c r="I5" s="1072"/>
      <c r="J5" s="1072"/>
      <c r="K5" s="1072"/>
      <c r="L5" s="1072"/>
      <c r="M5" s="1073"/>
    </row>
    <row r="6" spans="1:13" ht="15.75">
      <c r="A6" s="606"/>
      <c r="B6" s="607"/>
      <c r="C6" s="607"/>
      <c r="D6" s="608"/>
      <c r="E6" s="606"/>
      <c r="F6" s="606"/>
      <c r="G6" s="606"/>
      <c r="H6" s="606"/>
      <c r="I6" s="1074" t="s">
        <v>122</v>
      </c>
      <c r="J6" s="1075"/>
      <c r="K6" s="1075"/>
      <c r="L6" s="1075"/>
      <c r="M6" s="1076" t="s">
        <v>123</v>
      </c>
    </row>
    <row r="7" spans="1:13" ht="15.75">
      <c r="A7" s="606"/>
      <c r="B7" s="607"/>
      <c r="C7" s="607"/>
      <c r="D7" s="608"/>
      <c r="E7" s="606"/>
      <c r="F7" s="606"/>
      <c r="G7" s="606"/>
      <c r="H7" s="606"/>
      <c r="I7" s="1079" t="s">
        <v>124</v>
      </c>
      <c r="J7" s="1074" t="s">
        <v>38</v>
      </c>
      <c r="K7" s="1075"/>
      <c r="L7" s="1075"/>
      <c r="M7" s="1077"/>
    </row>
    <row r="8" spans="1:13" ht="15.75" customHeight="1">
      <c r="A8" s="606" t="s">
        <v>125</v>
      </c>
      <c r="B8" s="607" t="s">
        <v>126</v>
      </c>
      <c r="C8" s="607" t="s">
        <v>127</v>
      </c>
      <c r="D8" s="609" t="s">
        <v>0</v>
      </c>
      <c r="E8" s="606" t="s">
        <v>128</v>
      </c>
      <c r="F8" s="606" t="s">
        <v>59</v>
      </c>
      <c r="G8" s="606" t="s">
        <v>129</v>
      </c>
      <c r="H8" s="606"/>
      <c r="I8" s="1080"/>
      <c r="J8" s="1082" t="s">
        <v>130</v>
      </c>
      <c r="K8" s="1082" t="s">
        <v>131</v>
      </c>
      <c r="L8" s="1082" t="s">
        <v>132</v>
      </c>
      <c r="M8" s="1077"/>
    </row>
    <row r="9" spans="1:13" ht="47.25" customHeight="1">
      <c r="A9" s="610"/>
      <c r="B9" s="611"/>
      <c r="C9" s="611"/>
      <c r="D9" s="612"/>
      <c r="E9" s="610"/>
      <c r="F9" s="613" t="s">
        <v>133</v>
      </c>
      <c r="G9" s="610"/>
      <c r="H9" s="761" t="s">
        <v>134</v>
      </c>
      <c r="I9" s="1081"/>
      <c r="J9" s="1083"/>
      <c r="K9" s="1083"/>
      <c r="L9" s="1083"/>
      <c r="M9" s="1078"/>
    </row>
    <row r="10" spans="1:13" ht="16.5" thickBot="1">
      <c r="A10" s="614">
        <v>1</v>
      </c>
      <c r="B10" s="615">
        <v>2</v>
      </c>
      <c r="C10" s="615">
        <v>3</v>
      </c>
      <c r="D10" s="616">
        <v>3</v>
      </c>
      <c r="E10" s="617">
        <v>5</v>
      </c>
      <c r="F10" s="617"/>
      <c r="G10" s="617">
        <v>6</v>
      </c>
      <c r="H10" s="762">
        <v>4</v>
      </c>
      <c r="I10" s="617">
        <v>5</v>
      </c>
      <c r="J10" s="618">
        <v>6</v>
      </c>
      <c r="K10" s="618">
        <v>7</v>
      </c>
      <c r="L10" s="618">
        <v>8</v>
      </c>
      <c r="M10" s="619">
        <v>9</v>
      </c>
    </row>
    <row r="11" spans="1:13" ht="16.5" thickTop="1">
      <c r="A11" s="57"/>
      <c r="B11" s="58"/>
      <c r="C11" s="58"/>
      <c r="D11" s="59"/>
      <c r="E11" s="60"/>
      <c r="F11" s="60"/>
      <c r="G11" s="61"/>
      <c r="H11" s="763"/>
      <c r="I11" s="62"/>
      <c r="J11" s="63"/>
      <c r="K11" s="63"/>
      <c r="L11" s="63"/>
      <c r="M11" s="63"/>
    </row>
    <row r="12" spans="1:13" ht="15.75">
      <c r="A12" s="64"/>
      <c r="B12" s="64"/>
      <c r="C12" s="65"/>
      <c r="D12" s="66"/>
      <c r="E12" s="67"/>
      <c r="F12" s="67"/>
      <c r="G12" s="68"/>
      <c r="H12" s="764"/>
      <c r="I12" s="69"/>
      <c r="J12" s="70"/>
      <c r="K12" s="70"/>
      <c r="L12" s="70"/>
      <c r="M12" s="70"/>
    </row>
    <row r="13" spans="1:13" ht="16.5" thickBot="1">
      <c r="A13" s="71" t="s">
        <v>28</v>
      </c>
      <c r="B13" s="72"/>
      <c r="C13" s="73"/>
      <c r="D13" s="620" t="s">
        <v>135</v>
      </c>
      <c r="E13" s="621">
        <f>E15+E28+E34+E40</f>
        <v>7147059</v>
      </c>
      <c r="F13" s="621">
        <f>F15+F28+F34+F40</f>
        <v>7142634</v>
      </c>
      <c r="G13" s="621">
        <f>G15+G28+G34+G40</f>
        <v>9907612</v>
      </c>
      <c r="H13" s="765">
        <f>H15+H28+H34+H40</f>
        <v>9507612</v>
      </c>
      <c r="I13" s="74"/>
      <c r="J13" s="75"/>
      <c r="K13" s="75"/>
      <c r="L13" s="75"/>
      <c r="M13" s="75"/>
    </row>
    <row r="14" spans="1:13" ht="18">
      <c r="A14" s="76"/>
      <c r="B14" s="72"/>
      <c r="C14" s="73"/>
      <c r="D14" s="77"/>
      <c r="E14" s="78"/>
      <c r="F14" s="78"/>
      <c r="G14" s="79"/>
      <c r="H14" s="766"/>
      <c r="I14" s="80"/>
      <c r="J14" s="70"/>
      <c r="K14" s="70"/>
      <c r="L14" s="70"/>
      <c r="M14" s="70"/>
    </row>
    <row r="15" spans="1:13" ht="15.75">
      <c r="A15" s="76"/>
      <c r="B15" s="81" t="s">
        <v>136</v>
      </c>
      <c r="C15" s="73"/>
      <c r="D15" s="82" t="s">
        <v>137</v>
      </c>
      <c r="E15" s="83">
        <f>SUM(E17:E26)</f>
        <v>418440</v>
      </c>
      <c r="F15" s="83">
        <f>SUM(F17:F26)</f>
        <v>414015</v>
      </c>
      <c r="G15" s="84">
        <f>SUM(G17:G25)</f>
        <v>596773</v>
      </c>
      <c r="H15" s="767">
        <f>SUM(H17:H25)</f>
        <v>596773</v>
      </c>
      <c r="I15" s="85">
        <f>SUM(H17:H26)</f>
        <v>596773</v>
      </c>
      <c r="J15" s="86">
        <f>H17+H18+H21</f>
        <v>398500</v>
      </c>
      <c r="K15" s="87">
        <f>SUM(H19:H20)</f>
        <v>78273</v>
      </c>
      <c r="L15" s="70"/>
      <c r="M15" s="70"/>
    </row>
    <row r="16" spans="1:13" ht="15.75">
      <c r="A16" s="76"/>
      <c r="B16" s="72"/>
      <c r="C16" s="73"/>
      <c r="D16" s="88"/>
      <c r="E16" s="78"/>
      <c r="F16" s="78"/>
      <c r="G16" s="79"/>
      <c r="H16" s="766"/>
      <c r="I16" s="89"/>
      <c r="J16" s="70"/>
      <c r="K16" s="70"/>
      <c r="L16" s="70"/>
      <c r="M16" s="70"/>
    </row>
    <row r="17" spans="1:13" ht="15.75" hidden="1">
      <c r="A17" s="76"/>
      <c r="B17" s="72"/>
      <c r="C17" s="73">
        <v>4010</v>
      </c>
      <c r="D17" s="88" t="s">
        <v>138</v>
      </c>
      <c r="E17" s="90">
        <v>221184</v>
      </c>
      <c r="F17" s="90">
        <v>221184</v>
      </c>
      <c r="G17" s="91">
        <v>378000</v>
      </c>
      <c r="H17" s="768">
        <v>378000</v>
      </c>
      <c r="I17" s="89"/>
      <c r="J17" s="70"/>
      <c r="K17" s="70"/>
      <c r="L17" s="70"/>
      <c r="M17" s="70"/>
    </row>
    <row r="18" spans="1:13" ht="15.75" hidden="1">
      <c r="A18" s="76"/>
      <c r="B18" s="72"/>
      <c r="C18" s="73">
        <v>4040</v>
      </c>
      <c r="D18" s="88" t="s">
        <v>139</v>
      </c>
      <c r="E18" s="90">
        <v>20655</v>
      </c>
      <c r="F18" s="90">
        <v>8500</v>
      </c>
      <c r="G18" s="92">
        <v>20500</v>
      </c>
      <c r="H18" s="768">
        <v>20500</v>
      </c>
      <c r="I18" s="89"/>
      <c r="J18" s="70"/>
      <c r="K18" s="70"/>
      <c r="L18" s="70"/>
      <c r="M18" s="70"/>
    </row>
    <row r="19" spans="1:13" ht="15.75" hidden="1">
      <c r="A19" s="76"/>
      <c r="B19" s="72"/>
      <c r="C19" s="73">
        <v>4110</v>
      </c>
      <c r="D19" s="88" t="s">
        <v>140</v>
      </c>
      <c r="E19" s="90">
        <v>37939</v>
      </c>
      <c r="F19" s="90">
        <v>37939</v>
      </c>
      <c r="G19" s="92">
        <v>68509</v>
      </c>
      <c r="H19" s="768">
        <v>68509</v>
      </c>
      <c r="I19" s="89"/>
      <c r="J19" s="70"/>
      <c r="K19" s="70"/>
      <c r="L19" s="70"/>
      <c r="M19" s="70"/>
    </row>
    <row r="20" spans="1:13" ht="15.75" hidden="1">
      <c r="A20" s="76"/>
      <c r="B20" s="72"/>
      <c r="C20" s="73">
        <v>4120</v>
      </c>
      <c r="D20" s="88" t="s">
        <v>141</v>
      </c>
      <c r="E20" s="90">
        <v>5416</v>
      </c>
      <c r="F20" s="90">
        <v>5416</v>
      </c>
      <c r="G20" s="92">
        <v>9764</v>
      </c>
      <c r="H20" s="768">
        <v>9764</v>
      </c>
      <c r="I20" s="89"/>
      <c r="J20" s="70"/>
      <c r="K20" s="70"/>
      <c r="L20" s="70"/>
      <c r="M20" s="70"/>
    </row>
    <row r="21" spans="1:13" ht="15.75" hidden="1">
      <c r="A21" s="76"/>
      <c r="B21" s="72"/>
      <c r="C21" s="73">
        <v>4170</v>
      </c>
      <c r="D21" s="88" t="s">
        <v>142</v>
      </c>
      <c r="E21" s="90">
        <v>2096</v>
      </c>
      <c r="F21" s="90">
        <v>2096</v>
      </c>
      <c r="G21" s="91">
        <v>0</v>
      </c>
      <c r="H21" s="768">
        <v>0</v>
      </c>
      <c r="I21" s="89"/>
      <c r="J21" s="70"/>
      <c r="K21" s="70"/>
      <c r="L21" s="70"/>
      <c r="M21" s="70"/>
    </row>
    <row r="22" spans="1:13" ht="15.75" hidden="1">
      <c r="A22" s="76"/>
      <c r="B22" s="72"/>
      <c r="C22" s="73">
        <v>4210</v>
      </c>
      <c r="D22" s="88" t="s">
        <v>143</v>
      </c>
      <c r="E22" s="90">
        <v>40000</v>
      </c>
      <c r="F22" s="90">
        <v>50000</v>
      </c>
      <c r="G22" s="91">
        <v>50000</v>
      </c>
      <c r="H22" s="768">
        <v>50000</v>
      </c>
      <c r="I22" s="89"/>
      <c r="J22" s="70"/>
      <c r="K22" s="70"/>
      <c r="L22" s="70"/>
      <c r="M22" s="70"/>
    </row>
    <row r="23" spans="1:13" ht="15.75" hidden="1">
      <c r="A23" s="76"/>
      <c r="B23" s="72"/>
      <c r="C23" s="73">
        <v>4270</v>
      </c>
      <c r="D23" s="88" t="s">
        <v>144</v>
      </c>
      <c r="E23" s="90">
        <v>60000</v>
      </c>
      <c r="F23" s="90">
        <v>40000</v>
      </c>
      <c r="G23" s="91">
        <v>40000</v>
      </c>
      <c r="H23" s="768">
        <v>40000</v>
      </c>
      <c r="I23" s="89"/>
      <c r="J23" s="70"/>
      <c r="K23" s="70"/>
      <c r="L23" s="70"/>
      <c r="M23" s="70"/>
    </row>
    <row r="24" spans="1:13" ht="31.5" hidden="1">
      <c r="A24" s="76"/>
      <c r="B24" s="72"/>
      <c r="C24" s="73">
        <v>4280</v>
      </c>
      <c r="D24" s="93" t="s">
        <v>145</v>
      </c>
      <c r="E24" s="94">
        <v>1380</v>
      </c>
      <c r="F24" s="94">
        <v>1380</v>
      </c>
      <c r="G24" s="95">
        <v>0</v>
      </c>
      <c r="H24" s="769">
        <v>0</v>
      </c>
      <c r="I24" s="89"/>
      <c r="J24" s="70"/>
      <c r="K24" s="70"/>
      <c r="L24" s="70"/>
      <c r="M24" s="70"/>
    </row>
    <row r="25" spans="1:13" ht="15.75" hidden="1">
      <c r="A25" s="76"/>
      <c r="B25" s="72"/>
      <c r="C25" s="73">
        <v>4300</v>
      </c>
      <c r="D25" s="88" t="s">
        <v>146</v>
      </c>
      <c r="E25" s="90">
        <v>20000</v>
      </c>
      <c r="F25" s="90">
        <v>30000</v>
      </c>
      <c r="G25" s="91">
        <v>30000</v>
      </c>
      <c r="H25" s="768">
        <v>30000</v>
      </c>
      <c r="I25" s="89"/>
      <c r="J25" s="70"/>
      <c r="K25" s="70"/>
      <c r="L25" s="70"/>
      <c r="M25" s="70"/>
    </row>
    <row r="26" spans="1:13" ht="15.75" hidden="1">
      <c r="A26" s="76"/>
      <c r="B26" s="72"/>
      <c r="C26" s="73">
        <v>4440</v>
      </c>
      <c r="D26" s="88" t="s">
        <v>147</v>
      </c>
      <c r="E26" s="90">
        <v>9770</v>
      </c>
      <c r="F26" s="90">
        <v>17500</v>
      </c>
      <c r="G26" s="92">
        <v>0</v>
      </c>
      <c r="H26" s="768">
        <v>0</v>
      </c>
      <c r="I26" s="85"/>
      <c r="J26" s="70"/>
      <c r="K26" s="70"/>
      <c r="L26" s="70"/>
      <c r="M26" s="70"/>
    </row>
    <row r="27" spans="1:13" ht="15.75" hidden="1">
      <c r="A27" s="76"/>
      <c r="B27" s="72"/>
      <c r="C27" s="73"/>
      <c r="D27" s="88"/>
      <c r="E27" s="78"/>
      <c r="F27" s="78"/>
      <c r="G27" s="79"/>
      <c r="H27" s="766"/>
      <c r="I27" s="96"/>
      <c r="J27" s="70"/>
      <c r="K27" s="70"/>
      <c r="L27" s="70"/>
      <c r="M27" s="70"/>
    </row>
    <row r="28" spans="1:13" ht="15.75">
      <c r="A28" s="76"/>
      <c r="B28" s="81" t="s">
        <v>148</v>
      </c>
      <c r="C28" s="73"/>
      <c r="D28" s="82" t="s">
        <v>149</v>
      </c>
      <c r="E28" s="83">
        <f>SUM(E30:E32)</f>
        <v>5611774</v>
      </c>
      <c r="F28" s="83">
        <f>SUM(F30:F32)</f>
        <v>5611774</v>
      </c>
      <c r="G28" s="84">
        <f>SUM(G30:G33)</f>
        <v>9290425</v>
      </c>
      <c r="H28" s="767">
        <f>SUM(H30:H33)</f>
        <v>8890425</v>
      </c>
      <c r="I28" s="70"/>
      <c r="J28" s="70"/>
      <c r="K28" s="70"/>
      <c r="L28" s="70"/>
      <c r="M28" s="87">
        <f>SUM(H30:H32)</f>
        <v>8890425</v>
      </c>
    </row>
    <row r="29" spans="1:13" ht="15.75">
      <c r="A29" s="76"/>
      <c r="B29" s="72"/>
      <c r="C29" s="73"/>
      <c r="D29" s="88"/>
      <c r="E29" s="78"/>
      <c r="F29" s="78"/>
      <c r="G29" s="79"/>
      <c r="H29" s="766"/>
      <c r="I29" s="89"/>
      <c r="J29" s="70"/>
      <c r="K29" s="70"/>
      <c r="L29" s="70"/>
      <c r="M29" s="70"/>
    </row>
    <row r="30" spans="1:13" ht="15.75" hidden="1">
      <c r="A30" s="76"/>
      <c r="B30" s="72"/>
      <c r="C30" s="73">
        <v>6050</v>
      </c>
      <c r="D30" s="93" t="s">
        <v>150</v>
      </c>
      <c r="E30" s="94">
        <v>2745000</v>
      </c>
      <c r="F30" s="94">
        <v>2745000</v>
      </c>
      <c r="G30" s="95">
        <v>0</v>
      </c>
      <c r="H30" s="769">
        <v>0</v>
      </c>
      <c r="I30" s="89"/>
      <c r="J30" s="70"/>
      <c r="K30" s="70"/>
      <c r="L30" s="70"/>
      <c r="M30" s="70"/>
    </row>
    <row r="31" spans="1:13" ht="15.75" hidden="1">
      <c r="A31" s="76"/>
      <c r="B31" s="72"/>
      <c r="C31" s="73">
        <v>6058</v>
      </c>
      <c r="D31" s="93" t="s">
        <v>151</v>
      </c>
      <c r="E31" s="94">
        <v>1641646</v>
      </c>
      <c r="F31" s="94">
        <v>1641646</v>
      </c>
      <c r="G31" s="95">
        <v>6382391</v>
      </c>
      <c r="H31" s="769">
        <v>6382391</v>
      </c>
      <c r="I31" s="89"/>
      <c r="J31" s="70"/>
      <c r="K31" s="70"/>
      <c r="L31" s="70"/>
      <c r="M31" s="70"/>
    </row>
    <row r="32" spans="1:13" ht="15.75" hidden="1">
      <c r="A32" s="76"/>
      <c r="B32" s="72"/>
      <c r="C32" s="73">
        <v>6059</v>
      </c>
      <c r="D32" s="88" t="s">
        <v>150</v>
      </c>
      <c r="E32" s="90">
        <v>1225128</v>
      </c>
      <c r="F32" s="90">
        <v>1225128</v>
      </c>
      <c r="G32" s="91">
        <v>2908034</v>
      </c>
      <c r="H32" s="768">
        <v>2508034</v>
      </c>
      <c r="I32" s="85"/>
      <c r="J32" s="70"/>
      <c r="K32" s="70"/>
      <c r="L32" s="70"/>
      <c r="M32" s="70"/>
    </row>
    <row r="33" spans="1:13" ht="18" hidden="1">
      <c r="A33" s="76"/>
      <c r="B33" s="72"/>
      <c r="C33" s="73"/>
      <c r="D33" s="88"/>
      <c r="E33" s="78"/>
      <c r="F33" s="78"/>
      <c r="G33" s="79"/>
      <c r="H33" s="766"/>
      <c r="I33" s="97"/>
      <c r="J33" s="70"/>
      <c r="K33" s="70"/>
      <c r="L33" s="70"/>
      <c r="M33" s="70"/>
    </row>
    <row r="34" spans="1:13" ht="15.75">
      <c r="A34" s="76"/>
      <c r="B34" s="81" t="s">
        <v>152</v>
      </c>
      <c r="C34" s="73"/>
      <c r="D34" s="82" t="s">
        <v>153</v>
      </c>
      <c r="E34" s="83">
        <f>SUM(E36)</f>
        <v>20230</v>
      </c>
      <c r="F34" s="83">
        <f>SUM(F36)</f>
        <v>20230</v>
      </c>
      <c r="G34" s="84">
        <f>SUM(G36)</f>
        <v>20414</v>
      </c>
      <c r="H34" s="767">
        <f>SUM(H36)</f>
        <v>20414</v>
      </c>
      <c r="I34" s="86">
        <f>SUM(H36)</f>
        <v>20414</v>
      </c>
      <c r="J34" s="70"/>
      <c r="K34" s="70"/>
      <c r="L34" s="70"/>
      <c r="M34" s="70"/>
    </row>
    <row r="35" spans="1:13" s="807" customFormat="1" ht="15.75">
      <c r="A35" s="76"/>
      <c r="B35" s="76"/>
      <c r="C35" s="76"/>
      <c r="D35" s="98"/>
      <c r="E35" s="99"/>
      <c r="F35" s="99"/>
      <c r="G35" s="100"/>
      <c r="H35" s="770"/>
      <c r="I35" s="101"/>
      <c r="J35" s="70"/>
      <c r="K35" s="70"/>
      <c r="L35" s="70"/>
      <c r="M35" s="70"/>
    </row>
    <row r="36" spans="1:13" ht="15.75" hidden="1">
      <c r="A36" s="76"/>
      <c r="B36" s="72"/>
      <c r="C36" s="73">
        <v>2850</v>
      </c>
      <c r="D36" s="102" t="s">
        <v>154</v>
      </c>
      <c r="E36" s="61">
        <v>20230</v>
      </c>
      <c r="F36" s="61">
        <v>20230</v>
      </c>
      <c r="G36" s="61">
        <v>20414</v>
      </c>
      <c r="H36" s="763">
        <v>20414</v>
      </c>
      <c r="I36" s="103"/>
      <c r="J36" s="70"/>
      <c r="K36" s="70"/>
      <c r="L36" s="70"/>
      <c r="M36" s="70"/>
    </row>
    <row r="37" spans="1:13" ht="15.75" hidden="1">
      <c r="A37" s="76"/>
      <c r="B37" s="72"/>
      <c r="C37" s="73"/>
      <c r="D37" s="102" t="s">
        <v>155</v>
      </c>
      <c r="E37" s="78"/>
      <c r="F37" s="78"/>
      <c r="G37" s="79"/>
      <c r="H37" s="766"/>
      <c r="I37" s="104"/>
      <c r="J37" s="70"/>
      <c r="K37" s="70"/>
      <c r="L37" s="70"/>
      <c r="M37" s="70"/>
    </row>
    <row r="38" spans="1:13" ht="15.75" hidden="1">
      <c r="A38" s="76"/>
      <c r="B38" s="105"/>
      <c r="C38" s="73"/>
      <c r="D38" s="102"/>
      <c r="E38" s="78"/>
      <c r="F38" s="78"/>
      <c r="G38" s="79"/>
      <c r="H38" s="766"/>
      <c r="I38" s="103"/>
      <c r="J38" s="70"/>
      <c r="K38" s="70"/>
      <c r="L38" s="70"/>
      <c r="M38" s="70"/>
    </row>
    <row r="39" spans="1:13" ht="18" hidden="1">
      <c r="A39" s="76"/>
      <c r="B39" s="106" t="s">
        <v>156</v>
      </c>
      <c r="C39" s="73"/>
      <c r="D39" s="107" t="s">
        <v>157</v>
      </c>
      <c r="E39" s="108"/>
      <c r="F39" s="108"/>
      <c r="G39" s="108"/>
      <c r="H39" s="771"/>
      <c r="I39" s="97"/>
      <c r="J39" s="70"/>
      <c r="K39" s="70"/>
      <c r="L39" s="70"/>
      <c r="M39" s="70"/>
    </row>
    <row r="40" spans="1:13" ht="15.75" hidden="1">
      <c r="A40" s="76"/>
      <c r="B40" s="72"/>
      <c r="C40" s="73"/>
      <c r="D40" s="109" t="s">
        <v>158</v>
      </c>
      <c r="E40" s="110">
        <f>SUM(E41:E43)</f>
        <v>1096615</v>
      </c>
      <c r="F40" s="110">
        <f>SUM(F41:F43)</f>
        <v>1096615</v>
      </c>
      <c r="G40" s="111">
        <f>SUM(G42:G43)</f>
        <v>0</v>
      </c>
      <c r="H40" s="772">
        <f>SUM(H42:H43)</f>
        <v>0</v>
      </c>
      <c r="I40" s="70">
        <v>0</v>
      </c>
      <c r="J40" s="70">
        <v>0</v>
      </c>
      <c r="K40" s="70">
        <v>0</v>
      </c>
      <c r="L40" s="70">
        <v>0</v>
      </c>
      <c r="M40" s="87">
        <f>SUM(H42)</f>
        <v>0</v>
      </c>
    </row>
    <row r="41" spans="1:13" ht="15.75" hidden="1">
      <c r="A41" s="76"/>
      <c r="B41" s="72"/>
      <c r="C41" s="73"/>
      <c r="D41" s="102"/>
      <c r="E41" s="78"/>
      <c r="F41" s="78"/>
      <c r="G41" s="79"/>
      <c r="H41" s="766"/>
      <c r="I41" s="89"/>
      <c r="J41" s="70"/>
      <c r="K41" s="70"/>
      <c r="L41" s="70"/>
      <c r="M41" s="70"/>
    </row>
    <row r="42" spans="1:13" ht="15.75" hidden="1">
      <c r="A42" s="76"/>
      <c r="B42" s="72"/>
      <c r="C42" s="73">
        <v>6058</v>
      </c>
      <c r="D42" s="88" t="s">
        <v>150</v>
      </c>
      <c r="E42" s="90">
        <v>450000</v>
      </c>
      <c r="F42" s="90">
        <v>450000</v>
      </c>
      <c r="G42" s="91">
        <v>0</v>
      </c>
      <c r="H42" s="768">
        <v>0</v>
      </c>
      <c r="I42" s="85"/>
      <c r="J42" s="70"/>
      <c r="K42" s="70"/>
      <c r="L42" s="70"/>
      <c r="M42" s="70"/>
    </row>
    <row r="43" spans="1:13" ht="15.75" hidden="1">
      <c r="A43" s="76"/>
      <c r="B43" s="72"/>
      <c r="C43" s="73">
        <v>6059</v>
      </c>
      <c r="D43" s="88" t="s">
        <v>150</v>
      </c>
      <c r="E43" s="78">
        <v>646615</v>
      </c>
      <c r="F43" s="78">
        <v>646615</v>
      </c>
      <c r="G43" s="79">
        <v>0</v>
      </c>
      <c r="H43" s="766">
        <v>0</v>
      </c>
      <c r="I43" s="104"/>
      <c r="J43" s="70"/>
      <c r="K43" s="70"/>
      <c r="L43" s="70"/>
      <c r="M43" s="70"/>
    </row>
    <row r="44" spans="1:13" ht="15.75" hidden="1">
      <c r="A44" s="76"/>
      <c r="B44" s="72"/>
      <c r="C44" s="73"/>
      <c r="D44" s="98"/>
      <c r="E44" s="78"/>
      <c r="F44" s="78"/>
      <c r="G44" s="79"/>
      <c r="H44" s="766"/>
      <c r="I44" s="62"/>
      <c r="J44" s="70"/>
      <c r="K44" s="70"/>
      <c r="L44" s="70"/>
      <c r="M44" s="70"/>
    </row>
    <row r="45" spans="1:13" ht="32.25" thickBot="1">
      <c r="A45" s="112">
        <v>400</v>
      </c>
      <c r="B45" s="72"/>
      <c r="C45" s="73"/>
      <c r="D45" s="622" t="s">
        <v>159</v>
      </c>
      <c r="E45" s="113">
        <f>E47</f>
        <v>0</v>
      </c>
      <c r="F45" s="113">
        <f>F47</f>
        <v>214000</v>
      </c>
      <c r="G45" s="114">
        <f>G47</f>
        <v>214000</v>
      </c>
      <c r="H45" s="773">
        <f>H47</f>
        <v>414000</v>
      </c>
      <c r="I45" s="74"/>
      <c r="J45" s="75"/>
      <c r="K45" s="75"/>
      <c r="L45" s="75"/>
      <c r="M45" s="75"/>
    </row>
    <row r="46" spans="1:13" ht="15.75">
      <c r="A46" s="112"/>
      <c r="B46" s="72"/>
      <c r="C46" s="73"/>
      <c r="D46" s="115"/>
      <c r="E46" s="78"/>
      <c r="F46" s="78"/>
      <c r="G46" s="79"/>
      <c r="H46" s="766"/>
      <c r="I46" s="62"/>
      <c r="J46" s="70"/>
      <c r="K46" s="70"/>
      <c r="L46" s="70"/>
      <c r="M46" s="70"/>
    </row>
    <row r="47" spans="1:13" ht="15.75">
      <c r="A47" s="76"/>
      <c r="B47" s="72">
        <v>40002</v>
      </c>
      <c r="C47" s="73"/>
      <c r="D47" s="116" t="s">
        <v>160</v>
      </c>
      <c r="E47" s="117">
        <f>SUM(E49)</f>
        <v>0</v>
      </c>
      <c r="F47" s="117">
        <f>SUM(F49)</f>
        <v>214000</v>
      </c>
      <c r="G47" s="118">
        <f>SUM(G49)</f>
        <v>214000</v>
      </c>
      <c r="H47" s="774">
        <f>SUM(H49)</f>
        <v>414000</v>
      </c>
      <c r="I47" s="62">
        <f>SUM(H49)</f>
        <v>414000</v>
      </c>
      <c r="J47" s="70"/>
      <c r="K47" s="70"/>
      <c r="L47" s="70"/>
      <c r="M47" s="70"/>
    </row>
    <row r="48" spans="1:13" ht="15.75">
      <c r="A48" s="76"/>
      <c r="B48" s="72"/>
      <c r="C48" s="73"/>
      <c r="D48" s="116"/>
      <c r="E48" s="117"/>
      <c r="F48" s="117"/>
      <c r="G48" s="118"/>
      <c r="H48" s="774"/>
      <c r="I48" s="62"/>
      <c r="J48" s="70"/>
      <c r="K48" s="70"/>
      <c r="L48" s="70"/>
      <c r="M48" s="70"/>
    </row>
    <row r="49" spans="1:13" ht="15.75" hidden="1">
      <c r="A49" s="76"/>
      <c r="B49" s="72"/>
      <c r="C49" s="73">
        <v>4300</v>
      </c>
      <c r="D49" s="98" t="s">
        <v>161</v>
      </c>
      <c r="E49" s="78">
        <v>0</v>
      </c>
      <c r="F49" s="78">
        <v>214000</v>
      </c>
      <c r="G49" s="79">
        <v>214000</v>
      </c>
      <c r="H49" s="766">
        <v>414000</v>
      </c>
      <c r="I49" s="62"/>
      <c r="J49" s="70"/>
      <c r="K49" s="70"/>
      <c r="L49" s="70"/>
      <c r="M49" s="70"/>
    </row>
    <row r="50" spans="1:13" ht="15.75">
      <c r="A50" s="76"/>
      <c r="B50" s="72"/>
      <c r="C50" s="73"/>
      <c r="D50" s="98"/>
      <c r="E50" s="78"/>
      <c r="F50" s="78"/>
      <c r="G50" s="79"/>
      <c r="H50" s="766"/>
      <c r="I50" s="62"/>
      <c r="J50" s="70"/>
      <c r="K50" s="70"/>
      <c r="L50" s="70"/>
      <c r="M50" s="70"/>
    </row>
    <row r="51" spans="1:13" ht="16.5" thickBot="1">
      <c r="A51" s="112">
        <v>600</v>
      </c>
      <c r="B51" s="105"/>
      <c r="C51" s="73"/>
      <c r="D51" s="620" t="s">
        <v>162</v>
      </c>
      <c r="E51" s="624">
        <f>E53+E60+E72</f>
        <v>3894385</v>
      </c>
      <c r="F51" s="624">
        <f>F53+F60+F72</f>
        <v>4095181</v>
      </c>
      <c r="G51" s="625">
        <f>G53+G60+G72</f>
        <v>4074000</v>
      </c>
      <c r="H51" s="775">
        <f>H53+H60+H72</f>
        <v>3574000</v>
      </c>
      <c r="I51" s="74"/>
      <c r="J51" s="75"/>
      <c r="K51" s="75"/>
      <c r="L51" s="75"/>
      <c r="M51" s="75"/>
    </row>
    <row r="52" spans="1:13" ht="15.75">
      <c r="A52" s="76"/>
      <c r="B52" s="105"/>
      <c r="C52" s="73"/>
      <c r="D52" s="77"/>
      <c r="E52" s="78"/>
      <c r="F52" s="78"/>
      <c r="G52" s="79"/>
      <c r="H52" s="766"/>
      <c r="I52" s="119"/>
      <c r="J52" s="70"/>
      <c r="K52" s="70"/>
      <c r="L52" s="70"/>
      <c r="M52" s="70"/>
    </row>
    <row r="53" spans="1:13" ht="15.75">
      <c r="A53" s="76"/>
      <c r="B53" s="105">
        <v>60004</v>
      </c>
      <c r="C53" s="73"/>
      <c r="D53" s="82" t="s">
        <v>163</v>
      </c>
      <c r="E53" s="83">
        <f>SUM(E55:E57)</f>
        <v>430000</v>
      </c>
      <c r="F53" s="83">
        <f>SUM(F55:F57)</f>
        <v>630000</v>
      </c>
      <c r="G53" s="84">
        <f>SUM(G55:G57)</f>
        <v>630000</v>
      </c>
      <c r="H53" s="767">
        <f>SUM(H55:H57)</f>
        <v>630000</v>
      </c>
      <c r="I53" s="85">
        <f>SUM(H57)</f>
        <v>630000</v>
      </c>
      <c r="J53" s="70"/>
      <c r="K53" s="70"/>
      <c r="L53" s="70"/>
      <c r="M53" s="70"/>
    </row>
    <row r="54" spans="1:13" ht="15.75">
      <c r="A54" s="76"/>
      <c r="B54" s="105"/>
      <c r="C54" s="73"/>
      <c r="D54" s="88"/>
      <c r="E54" s="78"/>
      <c r="F54" s="78"/>
      <c r="G54" s="79"/>
      <c r="H54" s="766"/>
      <c r="I54" s="85"/>
      <c r="J54" s="70"/>
      <c r="K54" s="70"/>
      <c r="L54" s="70"/>
      <c r="M54" s="70"/>
    </row>
    <row r="55" spans="1:13" ht="15.75" hidden="1">
      <c r="A55" s="76"/>
      <c r="B55" s="105"/>
      <c r="C55" s="73">
        <v>2310</v>
      </c>
      <c r="D55" s="88" t="s">
        <v>164</v>
      </c>
      <c r="E55" s="78">
        <v>430000</v>
      </c>
      <c r="F55" s="78">
        <v>630000</v>
      </c>
      <c r="G55" s="79">
        <v>0</v>
      </c>
      <c r="H55" s="766">
        <v>0</v>
      </c>
      <c r="I55" s="89"/>
      <c r="J55" s="70"/>
      <c r="K55" s="70"/>
      <c r="L55" s="70"/>
      <c r="M55" s="70"/>
    </row>
    <row r="56" spans="1:13" ht="15.75" hidden="1">
      <c r="A56" s="76"/>
      <c r="B56" s="105"/>
      <c r="C56" s="73"/>
      <c r="D56" s="88" t="s">
        <v>165</v>
      </c>
      <c r="E56" s="90"/>
      <c r="F56" s="90"/>
      <c r="G56" s="91"/>
      <c r="H56" s="768"/>
      <c r="I56" s="85"/>
      <c r="J56" s="70"/>
      <c r="K56" s="70"/>
      <c r="L56" s="70"/>
      <c r="M56" s="70"/>
    </row>
    <row r="57" spans="1:13" ht="15.75" hidden="1">
      <c r="A57" s="76"/>
      <c r="B57" s="105"/>
      <c r="C57" s="73">
        <v>4330</v>
      </c>
      <c r="D57" s="88" t="s">
        <v>166</v>
      </c>
      <c r="E57" s="78">
        <v>0</v>
      </c>
      <c r="F57" s="78">
        <v>0</v>
      </c>
      <c r="G57" s="79">
        <v>630000</v>
      </c>
      <c r="H57" s="766">
        <v>630000</v>
      </c>
      <c r="I57" s="85"/>
      <c r="J57" s="70"/>
      <c r="K57" s="70"/>
      <c r="L57" s="70"/>
      <c r="M57" s="70"/>
    </row>
    <row r="58" spans="1:13" ht="15.75" hidden="1">
      <c r="A58" s="76"/>
      <c r="B58" s="105"/>
      <c r="C58" s="73"/>
      <c r="D58" s="88"/>
      <c r="E58" s="78"/>
      <c r="F58" s="78"/>
      <c r="G58" s="79"/>
      <c r="H58" s="766"/>
      <c r="I58" s="85"/>
      <c r="J58" s="70"/>
      <c r="K58" s="70"/>
      <c r="L58" s="70"/>
      <c r="M58" s="70"/>
    </row>
    <row r="59" spans="1:13" ht="15.75" hidden="1">
      <c r="A59" s="76"/>
      <c r="B59" s="105"/>
      <c r="C59" s="73"/>
      <c r="D59" s="88"/>
      <c r="E59" s="78"/>
      <c r="F59" s="78"/>
      <c r="G59" s="79"/>
      <c r="H59" s="766"/>
      <c r="I59" s="85"/>
      <c r="J59" s="70"/>
      <c r="K59" s="70"/>
      <c r="L59" s="70"/>
      <c r="M59" s="70"/>
    </row>
    <row r="60" spans="1:13" ht="15.75">
      <c r="A60" s="76"/>
      <c r="B60" s="105">
        <v>60016</v>
      </c>
      <c r="C60" s="73"/>
      <c r="D60" s="82" t="s">
        <v>167</v>
      </c>
      <c r="E60" s="83">
        <f>SUM(E62:E70)</f>
        <v>3439561</v>
      </c>
      <c r="F60" s="83">
        <f>SUM(F62:F70)</f>
        <v>3439057</v>
      </c>
      <c r="G60" s="84">
        <f>SUM(G62:G70)</f>
        <v>3419000</v>
      </c>
      <c r="H60" s="767">
        <f>SUM(H62:H70)</f>
        <v>2919000</v>
      </c>
      <c r="I60" s="85">
        <f>SUM(H62:H66)</f>
        <v>569000</v>
      </c>
      <c r="J60" s="87"/>
      <c r="K60" s="70"/>
      <c r="L60" s="87"/>
      <c r="M60" s="87">
        <f>SUM(H67:H69)</f>
        <v>2350000</v>
      </c>
    </row>
    <row r="61" spans="1:13" ht="15.75" hidden="1">
      <c r="A61" s="76"/>
      <c r="B61" s="105"/>
      <c r="C61" s="73"/>
      <c r="D61" s="82"/>
      <c r="E61" s="117"/>
      <c r="F61" s="117"/>
      <c r="G61" s="118"/>
      <c r="H61" s="774"/>
      <c r="I61" s="89"/>
      <c r="J61" s="70"/>
      <c r="K61" s="70"/>
      <c r="L61" s="70"/>
      <c r="M61" s="70"/>
    </row>
    <row r="62" spans="1:13" ht="15.75" hidden="1">
      <c r="A62" s="76"/>
      <c r="B62" s="105"/>
      <c r="C62" s="73">
        <v>4170</v>
      </c>
      <c r="D62" s="88" t="s">
        <v>142</v>
      </c>
      <c r="E62" s="90">
        <v>1500</v>
      </c>
      <c r="F62" s="90">
        <v>1500</v>
      </c>
      <c r="G62" s="91">
        <v>0</v>
      </c>
      <c r="H62" s="768">
        <v>0</v>
      </c>
      <c r="I62" s="89"/>
      <c r="J62" s="70"/>
      <c r="K62" s="70"/>
      <c r="L62" s="70"/>
      <c r="M62" s="70"/>
    </row>
    <row r="63" spans="1:13" ht="15.75" hidden="1">
      <c r="A63" s="120"/>
      <c r="B63" s="121"/>
      <c r="C63" s="122">
        <v>4210</v>
      </c>
      <c r="D63" s="123" t="s">
        <v>168</v>
      </c>
      <c r="E63" s="124">
        <v>275004</v>
      </c>
      <c r="F63" s="124">
        <v>270000</v>
      </c>
      <c r="G63" s="125">
        <v>160000</v>
      </c>
      <c r="H63" s="776">
        <v>160000</v>
      </c>
      <c r="I63" s="89"/>
      <c r="J63" s="70"/>
      <c r="K63" s="70"/>
      <c r="L63" s="70"/>
      <c r="M63" s="70"/>
    </row>
    <row r="64" spans="1:13" ht="15.75" hidden="1">
      <c r="A64" s="126"/>
      <c r="B64" s="127"/>
      <c r="C64" s="128">
        <v>4270</v>
      </c>
      <c r="D64" s="129" t="s">
        <v>169</v>
      </c>
      <c r="E64" s="130">
        <v>280000</v>
      </c>
      <c r="F64" s="130">
        <v>280000</v>
      </c>
      <c r="G64" s="131">
        <v>280000</v>
      </c>
      <c r="H64" s="777">
        <v>280000</v>
      </c>
      <c r="I64" s="89"/>
      <c r="J64" s="70"/>
      <c r="K64" s="70"/>
      <c r="L64" s="70"/>
      <c r="M64" s="70"/>
    </row>
    <row r="65" spans="1:13" ht="15.75" hidden="1">
      <c r="A65" s="76"/>
      <c r="B65" s="105"/>
      <c r="C65" s="73">
        <v>4300</v>
      </c>
      <c r="D65" s="93" t="s">
        <v>170</v>
      </c>
      <c r="E65" s="94">
        <v>120500</v>
      </c>
      <c r="F65" s="94">
        <v>125000</v>
      </c>
      <c r="G65" s="95">
        <v>120000</v>
      </c>
      <c r="H65" s="769">
        <v>120000</v>
      </c>
      <c r="I65" s="89"/>
      <c r="J65" s="70"/>
      <c r="K65" s="70"/>
      <c r="L65" s="70"/>
      <c r="M65" s="70"/>
    </row>
    <row r="66" spans="1:13" ht="15.75" hidden="1">
      <c r="A66" s="76"/>
      <c r="B66" s="72"/>
      <c r="C66" s="73">
        <v>4430</v>
      </c>
      <c r="D66" s="93" t="s">
        <v>171</v>
      </c>
      <c r="E66" s="94">
        <v>10500</v>
      </c>
      <c r="F66" s="94">
        <v>10500</v>
      </c>
      <c r="G66" s="95">
        <v>9000</v>
      </c>
      <c r="H66" s="769">
        <v>9000</v>
      </c>
      <c r="I66" s="85"/>
      <c r="J66" s="70"/>
      <c r="K66" s="70"/>
      <c r="L66" s="70"/>
      <c r="M66" s="70"/>
    </row>
    <row r="67" spans="1:13" ht="15.75" hidden="1">
      <c r="A67" s="76"/>
      <c r="B67" s="72"/>
      <c r="C67" s="73">
        <v>6050</v>
      </c>
      <c r="D67" s="93" t="s">
        <v>151</v>
      </c>
      <c r="E67" s="94">
        <v>1479172</v>
      </c>
      <c r="F67" s="94">
        <v>1479172</v>
      </c>
      <c r="G67" s="95">
        <v>200000</v>
      </c>
      <c r="H67" s="769">
        <v>200000</v>
      </c>
      <c r="I67" s="85"/>
      <c r="J67" s="70"/>
      <c r="K67" s="70"/>
      <c r="L67" s="70"/>
      <c r="M67" s="70"/>
    </row>
    <row r="68" spans="1:13" ht="15.75" hidden="1">
      <c r="A68" s="76"/>
      <c r="B68" s="72"/>
      <c r="C68" s="73">
        <v>6058</v>
      </c>
      <c r="D68" s="88" t="s">
        <v>150</v>
      </c>
      <c r="E68" s="90">
        <v>873839</v>
      </c>
      <c r="F68" s="90">
        <v>873839</v>
      </c>
      <c r="G68" s="91">
        <v>1987500</v>
      </c>
      <c r="H68" s="768">
        <v>1612500</v>
      </c>
      <c r="I68" s="89"/>
      <c r="J68" s="70"/>
      <c r="K68" s="70"/>
      <c r="L68" s="70"/>
      <c r="M68" s="70"/>
    </row>
    <row r="69" spans="1:13" ht="18" hidden="1">
      <c r="A69" s="76"/>
      <c r="B69" s="72"/>
      <c r="C69" s="73">
        <v>6059</v>
      </c>
      <c r="D69" s="88" t="s">
        <v>150</v>
      </c>
      <c r="E69" s="90">
        <v>324046</v>
      </c>
      <c r="F69" s="90">
        <v>324046</v>
      </c>
      <c r="G69" s="91">
        <v>662500</v>
      </c>
      <c r="H69" s="768">
        <v>537500</v>
      </c>
      <c r="I69" s="132"/>
      <c r="J69" s="70"/>
      <c r="K69" s="70"/>
      <c r="L69" s="70"/>
      <c r="M69" s="70"/>
    </row>
    <row r="70" spans="1:13" ht="31.5" hidden="1">
      <c r="A70" s="76"/>
      <c r="B70" s="76"/>
      <c r="C70" s="76">
        <v>6620</v>
      </c>
      <c r="D70" s="133" t="s">
        <v>172</v>
      </c>
      <c r="E70" s="134">
        <v>75000</v>
      </c>
      <c r="F70" s="134">
        <v>75000</v>
      </c>
      <c r="G70" s="135">
        <v>0</v>
      </c>
      <c r="H70" s="778">
        <v>0</v>
      </c>
      <c r="I70" s="89"/>
      <c r="J70" s="70"/>
      <c r="K70" s="70"/>
      <c r="L70" s="70"/>
      <c r="M70" s="70"/>
    </row>
    <row r="71" spans="1:13" s="807" customFormat="1" ht="15.75">
      <c r="A71" s="76"/>
      <c r="B71" s="72"/>
      <c r="C71" s="73"/>
      <c r="D71" s="77"/>
      <c r="E71" s="136"/>
      <c r="F71" s="136"/>
      <c r="G71" s="136"/>
      <c r="H71" s="779"/>
      <c r="I71" s="101"/>
      <c r="J71" s="70"/>
      <c r="K71" s="70"/>
      <c r="L71" s="70"/>
      <c r="M71" s="70"/>
    </row>
    <row r="72" spans="1:13" ht="15.75">
      <c r="A72" s="76">
        <v>600</v>
      </c>
      <c r="B72" s="72">
        <v>60095</v>
      </c>
      <c r="C72" s="73"/>
      <c r="D72" s="82" t="s">
        <v>173</v>
      </c>
      <c r="E72" s="83">
        <f>SUM(E74:E77)</f>
        <v>24824</v>
      </c>
      <c r="F72" s="83">
        <f>SUM(F74:F77)</f>
        <v>26124</v>
      </c>
      <c r="G72" s="84">
        <f>SUM(G74:G77)</f>
        <v>25000</v>
      </c>
      <c r="H72" s="767">
        <f>SUM(H74:H77)</f>
        <v>25000</v>
      </c>
      <c r="I72" s="103">
        <f>SUM(H75:H77)</f>
        <v>25000</v>
      </c>
      <c r="J72" s="70"/>
      <c r="K72" s="70"/>
      <c r="L72" s="70"/>
      <c r="M72" s="70"/>
    </row>
    <row r="73" spans="1:13" ht="15.75">
      <c r="A73" s="120"/>
      <c r="B73" s="137"/>
      <c r="C73" s="122"/>
      <c r="D73" s="138"/>
      <c r="E73" s="139"/>
      <c r="F73" s="139"/>
      <c r="G73" s="140"/>
      <c r="H73" s="780"/>
      <c r="I73" s="141"/>
      <c r="J73" s="142"/>
      <c r="K73" s="142"/>
      <c r="L73" s="142"/>
      <c r="M73" s="142"/>
    </row>
    <row r="74" spans="1:13" ht="15.75" hidden="1">
      <c r="A74" s="76"/>
      <c r="B74" s="72"/>
      <c r="C74" s="73">
        <v>4170</v>
      </c>
      <c r="D74" s="77" t="s">
        <v>142</v>
      </c>
      <c r="E74" s="78">
        <v>250</v>
      </c>
      <c r="F74" s="78">
        <v>1550</v>
      </c>
      <c r="G74" s="79">
        <v>0</v>
      </c>
      <c r="H74" s="766">
        <v>0</v>
      </c>
      <c r="I74" s="143"/>
      <c r="J74" s="70"/>
      <c r="K74" s="70"/>
      <c r="L74" s="70"/>
      <c r="M74" s="70"/>
    </row>
    <row r="75" spans="1:13" ht="15.75" hidden="1">
      <c r="A75" s="76"/>
      <c r="B75" s="72"/>
      <c r="C75" s="73">
        <v>4210</v>
      </c>
      <c r="D75" s="88" t="s">
        <v>174</v>
      </c>
      <c r="E75" s="90">
        <v>20574</v>
      </c>
      <c r="F75" s="90">
        <v>20574</v>
      </c>
      <c r="G75" s="91">
        <v>17000</v>
      </c>
      <c r="H75" s="768">
        <v>17000</v>
      </c>
      <c r="I75" s="103"/>
      <c r="J75" s="70"/>
      <c r="K75" s="70"/>
      <c r="L75" s="70"/>
      <c r="M75" s="70"/>
    </row>
    <row r="76" spans="1:13" ht="15.75" hidden="1">
      <c r="A76" s="76"/>
      <c r="B76" s="72"/>
      <c r="C76" s="73">
        <v>4270</v>
      </c>
      <c r="D76" s="98" t="s">
        <v>169</v>
      </c>
      <c r="E76" s="144">
        <v>1000</v>
      </c>
      <c r="F76" s="144">
        <v>1000</v>
      </c>
      <c r="G76" s="145">
        <v>5000</v>
      </c>
      <c r="H76" s="781">
        <v>5000</v>
      </c>
      <c r="I76" s="89"/>
      <c r="J76" s="70"/>
      <c r="K76" s="70"/>
      <c r="L76" s="70"/>
      <c r="M76" s="70"/>
    </row>
    <row r="77" spans="1:13" ht="18" hidden="1">
      <c r="A77" s="76"/>
      <c r="B77" s="72"/>
      <c r="C77" s="73">
        <v>4300</v>
      </c>
      <c r="D77" s="102" t="s">
        <v>161</v>
      </c>
      <c r="E77" s="60">
        <v>3000</v>
      </c>
      <c r="F77" s="60">
        <v>3000</v>
      </c>
      <c r="G77" s="61">
        <v>3000</v>
      </c>
      <c r="H77" s="763">
        <v>3000</v>
      </c>
      <c r="I77" s="132"/>
      <c r="J77" s="70"/>
      <c r="K77" s="70"/>
      <c r="L77" s="70"/>
      <c r="M77" s="70"/>
    </row>
    <row r="78" spans="1:13" s="807" customFormat="1" ht="15.75" hidden="1">
      <c r="A78" s="76"/>
      <c r="B78" s="76"/>
      <c r="C78" s="76"/>
      <c r="D78" s="102"/>
      <c r="E78" s="79"/>
      <c r="F78" s="79"/>
      <c r="G78" s="79"/>
      <c r="H78" s="766"/>
      <c r="I78" s="141"/>
      <c r="J78" s="142"/>
      <c r="K78" s="142"/>
      <c r="L78" s="142"/>
      <c r="M78" s="142"/>
    </row>
    <row r="79" spans="1:13" ht="16.5" thickBot="1">
      <c r="A79" s="112">
        <v>700</v>
      </c>
      <c r="B79" s="72"/>
      <c r="C79" s="73"/>
      <c r="D79" s="626" t="s">
        <v>175</v>
      </c>
      <c r="E79" s="627">
        <f>E81+E98</f>
        <v>1348226</v>
      </c>
      <c r="F79" s="627">
        <f>F81+F98</f>
        <v>1214226</v>
      </c>
      <c r="G79" s="621">
        <f>G81+G98</f>
        <v>1897588</v>
      </c>
      <c r="H79" s="765">
        <f>H81+H98</f>
        <v>1897588</v>
      </c>
      <c r="I79" s="146"/>
      <c r="J79" s="147"/>
      <c r="K79" s="147"/>
      <c r="L79" s="147"/>
      <c r="M79" s="147"/>
    </row>
    <row r="80" spans="1:13" ht="15.75">
      <c r="A80" s="76"/>
      <c r="B80" s="72"/>
      <c r="C80" s="73"/>
      <c r="D80" s="77"/>
      <c r="E80" s="78"/>
      <c r="F80" s="78"/>
      <c r="G80" s="79"/>
      <c r="H80" s="766"/>
      <c r="I80" s="119"/>
      <c r="J80" s="70"/>
      <c r="K80" s="70"/>
      <c r="L80" s="70"/>
      <c r="M80" s="70"/>
    </row>
    <row r="81" spans="1:13" ht="15.75">
      <c r="A81" s="76"/>
      <c r="B81" s="72">
        <v>70004</v>
      </c>
      <c r="C81" s="73"/>
      <c r="D81" s="82" t="s">
        <v>176</v>
      </c>
      <c r="E81" s="83">
        <f>SUM(E83:E96)</f>
        <v>1083906</v>
      </c>
      <c r="F81" s="83">
        <f>SUM(F83:F96)</f>
        <v>1083906</v>
      </c>
      <c r="G81" s="84">
        <f>SUM(G83:G96)</f>
        <v>1082588</v>
      </c>
      <c r="H81" s="767">
        <f>SUM(H83:H96)</f>
        <v>1582588</v>
      </c>
      <c r="I81" s="86">
        <f>SUM(H83:H95)</f>
        <v>1082588</v>
      </c>
      <c r="J81" s="148">
        <f>H84+H85+H88</f>
        <v>6300</v>
      </c>
      <c r="K81" s="148">
        <f>SUM(H86:H87)</f>
        <v>1238</v>
      </c>
      <c r="L81" s="70"/>
      <c r="M81" s="148">
        <f>H96</f>
        <v>500000</v>
      </c>
    </row>
    <row r="82" spans="1:13" ht="15.75">
      <c r="A82" s="76"/>
      <c r="B82" s="72"/>
      <c r="C82" s="73"/>
      <c r="D82" s="82"/>
      <c r="E82" s="117"/>
      <c r="F82" s="117"/>
      <c r="G82" s="118"/>
      <c r="H82" s="774"/>
      <c r="I82" s="89"/>
      <c r="J82" s="70"/>
      <c r="K82" s="70"/>
      <c r="L82" s="70"/>
      <c r="M82" s="70"/>
    </row>
    <row r="83" spans="1:13" ht="15.75" hidden="1">
      <c r="A83" s="76"/>
      <c r="B83" s="72"/>
      <c r="C83" s="73">
        <v>3020</v>
      </c>
      <c r="D83" s="133" t="s">
        <v>177</v>
      </c>
      <c r="E83" s="149">
        <v>244</v>
      </c>
      <c r="F83" s="149">
        <v>244</v>
      </c>
      <c r="G83" s="149">
        <v>250</v>
      </c>
      <c r="H83" s="782">
        <v>250</v>
      </c>
      <c r="I83" s="89"/>
      <c r="J83" s="70"/>
      <c r="K83" s="70"/>
      <c r="L83" s="70"/>
      <c r="M83" s="70"/>
    </row>
    <row r="84" spans="1:13" ht="15.75" hidden="1">
      <c r="A84" s="76"/>
      <c r="B84" s="72"/>
      <c r="C84" s="73">
        <v>4010</v>
      </c>
      <c r="D84" s="77" t="s">
        <v>178</v>
      </c>
      <c r="E84" s="150">
        <v>4140</v>
      </c>
      <c r="F84" s="150">
        <v>4140</v>
      </c>
      <c r="G84" s="150">
        <v>6300</v>
      </c>
      <c r="H84" s="783">
        <v>6300</v>
      </c>
      <c r="I84" s="89"/>
      <c r="J84" s="70"/>
      <c r="K84" s="70"/>
      <c r="L84" s="70"/>
      <c r="M84" s="70"/>
    </row>
    <row r="85" spans="1:13" ht="15.75" hidden="1">
      <c r="A85" s="76"/>
      <c r="B85" s="72"/>
      <c r="C85" s="73">
        <v>4040</v>
      </c>
      <c r="D85" s="88" t="s">
        <v>179</v>
      </c>
      <c r="E85" s="150">
        <v>1756</v>
      </c>
      <c r="F85" s="150">
        <v>1756</v>
      </c>
      <c r="G85" s="151">
        <v>0</v>
      </c>
      <c r="H85" s="783">
        <v>0</v>
      </c>
      <c r="I85" s="89"/>
      <c r="J85" s="70"/>
      <c r="K85" s="70"/>
      <c r="L85" s="70"/>
      <c r="M85" s="70"/>
    </row>
    <row r="86" spans="1:13" ht="15.75" hidden="1">
      <c r="A86" s="76"/>
      <c r="B86" s="72"/>
      <c r="C86" s="73">
        <v>4110</v>
      </c>
      <c r="D86" s="88" t="s">
        <v>180</v>
      </c>
      <c r="E86" s="150">
        <v>3559</v>
      </c>
      <c r="F86" s="150">
        <v>3559</v>
      </c>
      <c r="G86" s="150">
        <v>1083</v>
      </c>
      <c r="H86" s="783">
        <v>1083</v>
      </c>
      <c r="I86" s="89"/>
      <c r="J86" s="70"/>
      <c r="K86" s="70"/>
      <c r="L86" s="70"/>
      <c r="M86" s="70"/>
    </row>
    <row r="87" spans="1:13" ht="15.75" hidden="1">
      <c r="A87" s="76"/>
      <c r="B87" s="72"/>
      <c r="C87" s="73">
        <v>4120</v>
      </c>
      <c r="D87" s="98" t="s">
        <v>181</v>
      </c>
      <c r="E87" s="61">
        <v>507</v>
      </c>
      <c r="F87" s="61">
        <v>507</v>
      </c>
      <c r="G87" s="61">
        <v>155</v>
      </c>
      <c r="H87" s="763">
        <v>155</v>
      </c>
      <c r="I87" s="89"/>
      <c r="J87" s="70"/>
      <c r="K87" s="70"/>
      <c r="L87" s="70"/>
      <c r="M87" s="70"/>
    </row>
    <row r="88" spans="1:13" ht="15.75" hidden="1">
      <c r="A88" s="76"/>
      <c r="B88" s="72"/>
      <c r="C88" s="73">
        <v>4170</v>
      </c>
      <c r="D88" s="98" t="s">
        <v>142</v>
      </c>
      <c r="E88" s="91">
        <v>8000</v>
      </c>
      <c r="F88" s="91">
        <v>8000</v>
      </c>
      <c r="G88" s="145">
        <v>0</v>
      </c>
      <c r="H88" s="781">
        <v>0</v>
      </c>
      <c r="I88" s="89"/>
      <c r="J88" s="70"/>
      <c r="K88" s="70"/>
      <c r="L88" s="70"/>
      <c r="M88" s="70"/>
    </row>
    <row r="89" spans="1:13" ht="15.75" hidden="1">
      <c r="A89" s="76"/>
      <c r="B89" s="72"/>
      <c r="C89" s="73">
        <v>4210</v>
      </c>
      <c r="D89" s="88" t="s">
        <v>182</v>
      </c>
      <c r="E89" s="90">
        <v>135000</v>
      </c>
      <c r="F89" s="90">
        <v>135000</v>
      </c>
      <c r="G89" s="91">
        <v>150000</v>
      </c>
      <c r="H89" s="768">
        <v>150000</v>
      </c>
      <c r="I89" s="89"/>
      <c r="J89" s="70"/>
      <c r="K89" s="70"/>
      <c r="L89" s="70"/>
      <c r="M89" s="70"/>
    </row>
    <row r="90" spans="1:13" ht="15.75" hidden="1">
      <c r="A90" s="76"/>
      <c r="B90" s="72"/>
      <c r="C90" s="73">
        <v>4260</v>
      </c>
      <c r="D90" s="88" t="s">
        <v>183</v>
      </c>
      <c r="E90" s="90">
        <v>70000</v>
      </c>
      <c r="F90" s="90">
        <v>70000</v>
      </c>
      <c r="G90" s="91">
        <v>80000</v>
      </c>
      <c r="H90" s="768">
        <v>80000</v>
      </c>
      <c r="I90" s="89"/>
      <c r="J90" s="70"/>
      <c r="K90" s="70"/>
      <c r="L90" s="70"/>
      <c r="M90" s="70"/>
    </row>
    <row r="91" spans="1:13" ht="15.75" hidden="1">
      <c r="A91" s="76"/>
      <c r="B91" s="72"/>
      <c r="C91" s="73">
        <v>4270</v>
      </c>
      <c r="D91" s="88" t="s">
        <v>184</v>
      </c>
      <c r="E91" s="90">
        <v>400000</v>
      </c>
      <c r="F91" s="90">
        <v>400000</v>
      </c>
      <c r="G91" s="91">
        <v>400000</v>
      </c>
      <c r="H91" s="768">
        <v>400000</v>
      </c>
      <c r="I91" s="85"/>
      <c r="J91" s="70"/>
      <c r="K91" s="70"/>
      <c r="L91" s="70"/>
      <c r="M91" s="70"/>
    </row>
    <row r="92" spans="1:13" ht="31.5" hidden="1">
      <c r="A92" s="76"/>
      <c r="B92" s="72"/>
      <c r="C92" s="73">
        <v>4300</v>
      </c>
      <c r="D92" s="93" t="s">
        <v>185</v>
      </c>
      <c r="E92" s="94">
        <v>410000</v>
      </c>
      <c r="F92" s="94">
        <v>410000</v>
      </c>
      <c r="G92" s="95">
        <v>400000</v>
      </c>
      <c r="H92" s="769">
        <v>400000</v>
      </c>
      <c r="I92" s="89"/>
      <c r="J92" s="70"/>
      <c r="K92" s="70"/>
      <c r="L92" s="70"/>
      <c r="M92" s="70"/>
    </row>
    <row r="93" spans="1:13" ht="15.75" hidden="1">
      <c r="A93" s="76"/>
      <c r="B93" s="72"/>
      <c r="C93" s="73">
        <v>4430</v>
      </c>
      <c r="D93" s="88" t="s">
        <v>186</v>
      </c>
      <c r="E93" s="90">
        <v>15500</v>
      </c>
      <c r="F93" s="90">
        <v>15500</v>
      </c>
      <c r="G93" s="91">
        <v>10000</v>
      </c>
      <c r="H93" s="768">
        <v>10000</v>
      </c>
      <c r="I93" s="152"/>
      <c r="J93" s="70"/>
      <c r="K93" s="70"/>
      <c r="L93" s="70"/>
      <c r="M93" s="70"/>
    </row>
    <row r="94" spans="1:13" ht="15.75" hidden="1">
      <c r="A94" s="76"/>
      <c r="B94" s="72"/>
      <c r="C94" s="73">
        <v>4440</v>
      </c>
      <c r="D94" s="98" t="s">
        <v>187</v>
      </c>
      <c r="E94" s="144">
        <v>400</v>
      </c>
      <c r="F94" s="144">
        <v>400</v>
      </c>
      <c r="G94" s="153">
        <v>0</v>
      </c>
      <c r="H94" s="781">
        <v>0</v>
      </c>
      <c r="I94" s="89"/>
      <c r="J94" s="70"/>
      <c r="K94" s="70"/>
      <c r="L94" s="70"/>
      <c r="M94" s="70"/>
    </row>
    <row r="95" spans="1:13" ht="15.75" hidden="1">
      <c r="A95" s="76"/>
      <c r="B95" s="72"/>
      <c r="C95" s="73">
        <v>4530</v>
      </c>
      <c r="D95" s="88" t="s">
        <v>188</v>
      </c>
      <c r="E95" s="90">
        <v>34800</v>
      </c>
      <c r="F95" s="90">
        <v>34800</v>
      </c>
      <c r="G95" s="91">
        <v>34800</v>
      </c>
      <c r="H95" s="768">
        <v>34800</v>
      </c>
      <c r="I95" s="89"/>
      <c r="J95" s="70"/>
      <c r="K95" s="70"/>
      <c r="L95" s="70"/>
      <c r="M95" s="70"/>
    </row>
    <row r="96" spans="1:13" ht="15.75" hidden="1">
      <c r="A96" s="76"/>
      <c r="B96" s="72"/>
      <c r="C96" s="73">
        <v>6050</v>
      </c>
      <c r="D96" s="98" t="s">
        <v>150</v>
      </c>
      <c r="E96" s="144">
        <v>0</v>
      </c>
      <c r="F96" s="144">
        <v>0</v>
      </c>
      <c r="G96" s="145">
        <v>0</v>
      </c>
      <c r="H96" s="781">
        <v>500000</v>
      </c>
      <c r="I96" s="89"/>
      <c r="J96" s="70"/>
      <c r="K96" s="70"/>
      <c r="L96" s="70"/>
      <c r="M96" s="70"/>
    </row>
    <row r="97" spans="1:13" ht="15.75" hidden="1">
      <c r="A97" s="76"/>
      <c r="B97" s="72"/>
      <c r="C97" s="73"/>
      <c r="D97" s="88"/>
      <c r="E97" s="90"/>
      <c r="F97" s="90"/>
      <c r="G97" s="91"/>
      <c r="H97" s="768"/>
      <c r="I97" s="89"/>
      <c r="J97" s="70"/>
      <c r="K97" s="70"/>
      <c r="L97" s="70"/>
      <c r="M97" s="70"/>
    </row>
    <row r="98" spans="1:13" ht="15.75">
      <c r="A98" s="76"/>
      <c r="B98" s="72">
        <v>70005</v>
      </c>
      <c r="C98" s="73"/>
      <c r="D98" s="82" t="s">
        <v>189</v>
      </c>
      <c r="E98" s="83">
        <f>SUM(E100:E106)</f>
        <v>264320</v>
      </c>
      <c r="F98" s="83">
        <f>SUM(F100:F106)</f>
        <v>130320</v>
      </c>
      <c r="G98" s="84">
        <f>SUM(G100:G106)</f>
        <v>815000</v>
      </c>
      <c r="H98" s="767">
        <f>SUM(H100:H106)</f>
        <v>315000</v>
      </c>
      <c r="I98" s="86">
        <f>SUM(H103:H105)</f>
        <v>285000</v>
      </c>
      <c r="J98" s="70"/>
      <c r="K98" s="70"/>
      <c r="L98" s="70"/>
      <c r="M98" s="148">
        <f>SUM(H106)</f>
        <v>30000</v>
      </c>
    </row>
    <row r="99" spans="1:13" ht="15.75">
      <c r="A99" s="120"/>
      <c r="B99" s="137"/>
      <c r="C99" s="122"/>
      <c r="D99" s="138"/>
      <c r="E99" s="139"/>
      <c r="F99" s="139"/>
      <c r="G99" s="140"/>
      <c r="H99" s="780"/>
      <c r="I99" s="141"/>
      <c r="J99" s="142"/>
      <c r="K99" s="142"/>
      <c r="L99" s="142"/>
      <c r="M99" s="142"/>
    </row>
    <row r="100" spans="1:13" s="807" customFormat="1" ht="15.75" hidden="1">
      <c r="A100" s="76"/>
      <c r="B100" s="72"/>
      <c r="C100" s="73">
        <v>4110</v>
      </c>
      <c r="D100" s="77" t="s">
        <v>190</v>
      </c>
      <c r="E100" s="78">
        <v>0</v>
      </c>
      <c r="F100" s="78">
        <v>0</v>
      </c>
      <c r="G100" s="79">
        <v>0</v>
      </c>
      <c r="H100" s="766">
        <v>0</v>
      </c>
      <c r="I100" s="143"/>
      <c r="J100" s="70"/>
      <c r="K100" s="70"/>
      <c r="L100" s="70"/>
      <c r="M100" s="70"/>
    </row>
    <row r="101" spans="1:13" ht="15.75" hidden="1">
      <c r="A101" s="76"/>
      <c r="B101" s="72"/>
      <c r="C101" s="73">
        <v>4120</v>
      </c>
      <c r="D101" s="88" t="s">
        <v>191</v>
      </c>
      <c r="E101" s="78">
        <v>0</v>
      </c>
      <c r="F101" s="78">
        <v>0</v>
      </c>
      <c r="G101" s="79">
        <v>0</v>
      </c>
      <c r="H101" s="766">
        <v>0</v>
      </c>
      <c r="I101" s="103"/>
      <c r="J101" s="70"/>
      <c r="K101" s="70"/>
      <c r="L101" s="70"/>
      <c r="M101" s="70"/>
    </row>
    <row r="102" spans="1:13" ht="15.75" hidden="1">
      <c r="A102" s="76"/>
      <c r="B102" s="72"/>
      <c r="C102" s="76">
        <v>4260</v>
      </c>
      <c r="D102" s="98" t="s">
        <v>192</v>
      </c>
      <c r="E102" s="79">
        <v>0</v>
      </c>
      <c r="F102" s="79">
        <v>0</v>
      </c>
      <c r="G102" s="79">
        <v>0</v>
      </c>
      <c r="H102" s="766">
        <v>0</v>
      </c>
      <c r="I102" s="85"/>
      <c r="J102" s="70"/>
      <c r="K102" s="70"/>
      <c r="L102" s="70"/>
      <c r="M102" s="70"/>
    </row>
    <row r="103" spans="1:13" ht="15.75" hidden="1">
      <c r="A103" s="76"/>
      <c r="B103" s="76"/>
      <c r="C103" s="73">
        <v>4300</v>
      </c>
      <c r="D103" s="154" t="s">
        <v>193</v>
      </c>
      <c r="E103" s="155">
        <v>195000</v>
      </c>
      <c r="F103" s="155">
        <v>95000</v>
      </c>
      <c r="G103" s="156">
        <v>195000</v>
      </c>
      <c r="H103" s="784">
        <v>195000</v>
      </c>
      <c r="I103" s="101"/>
      <c r="J103" s="70"/>
      <c r="K103" s="70"/>
      <c r="L103" s="70"/>
      <c r="M103" s="70"/>
    </row>
    <row r="104" spans="1:13" ht="20.25" hidden="1">
      <c r="A104" s="76"/>
      <c r="B104" s="72"/>
      <c r="C104" s="73">
        <v>4430</v>
      </c>
      <c r="D104" s="88" t="s">
        <v>194</v>
      </c>
      <c r="E104" s="78">
        <v>30000</v>
      </c>
      <c r="F104" s="78">
        <v>15500</v>
      </c>
      <c r="G104" s="79">
        <v>30000</v>
      </c>
      <c r="H104" s="766">
        <v>30000</v>
      </c>
      <c r="I104" s="157"/>
      <c r="J104" s="70"/>
      <c r="K104" s="70"/>
      <c r="L104" s="70"/>
      <c r="M104" s="70"/>
    </row>
    <row r="105" spans="1:13" ht="15.75" hidden="1">
      <c r="A105" s="76"/>
      <c r="B105" s="72"/>
      <c r="C105" s="73">
        <v>4530</v>
      </c>
      <c r="D105" s="88" t="s">
        <v>188</v>
      </c>
      <c r="E105" s="78">
        <v>9320</v>
      </c>
      <c r="F105" s="78">
        <v>9320</v>
      </c>
      <c r="G105" s="79">
        <v>60000</v>
      </c>
      <c r="H105" s="766">
        <v>60000</v>
      </c>
      <c r="I105" s="89"/>
      <c r="J105" s="70"/>
      <c r="K105" s="70"/>
      <c r="L105" s="70"/>
      <c r="M105" s="70"/>
    </row>
    <row r="106" spans="1:13" ht="15.75" hidden="1">
      <c r="A106" s="76"/>
      <c r="B106" s="72"/>
      <c r="C106" s="73">
        <v>6050</v>
      </c>
      <c r="D106" s="98" t="s">
        <v>150</v>
      </c>
      <c r="E106" s="78">
        <v>30000</v>
      </c>
      <c r="F106" s="78">
        <v>10500</v>
      </c>
      <c r="G106" s="79">
        <v>530000</v>
      </c>
      <c r="H106" s="766">
        <v>30000</v>
      </c>
      <c r="I106" s="89"/>
      <c r="J106" s="70"/>
      <c r="K106" s="70"/>
      <c r="L106" s="70"/>
      <c r="M106" s="70"/>
    </row>
    <row r="107" spans="1:13" ht="15.75" hidden="1">
      <c r="A107" s="76"/>
      <c r="B107" s="72"/>
      <c r="C107" s="73"/>
      <c r="D107" s="77"/>
      <c r="E107" s="78"/>
      <c r="F107" s="78"/>
      <c r="G107" s="79"/>
      <c r="H107" s="766"/>
      <c r="I107" s="89"/>
      <c r="J107" s="70"/>
      <c r="K107" s="70"/>
      <c r="L107" s="70"/>
      <c r="M107" s="70"/>
    </row>
    <row r="108" spans="1:13" ht="15.75" hidden="1">
      <c r="A108" s="76"/>
      <c r="B108" s="72"/>
      <c r="C108" s="73"/>
      <c r="D108" s="88"/>
      <c r="E108" s="78"/>
      <c r="F108" s="78"/>
      <c r="G108" s="79"/>
      <c r="H108" s="766"/>
      <c r="I108" s="89"/>
      <c r="J108" s="70"/>
      <c r="K108" s="70"/>
      <c r="L108" s="70"/>
      <c r="M108" s="70"/>
    </row>
    <row r="109" spans="1:13" ht="16.5" thickBot="1">
      <c r="A109" s="112">
        <v>710</v>
      </c>
      <c r="B109" s="72"/>
      <c r="C109" s="73"/>
      <c r="D109" s="620" t="s">
        <v>195</v>
      </c>
      <c r="E109" s="628">
        <f>E111</f>
        <v>230000</v>
      </c>
      <c r="F109" s="628">
        <f>F111</f>
        <v>230000</v>
      </c>
      <c r="G109" s="623">
        <f>G111</f>
        <v>275000</v>
      </c>
      <c r="H109" s="773">
        <f>H111</f>
        <v>275000</v>
      </c>
      <c r="I109" s="158"/>
      <c r="J109" s="75"/>
      <c r="K109" s="75"/>
      <c r="L109" s="75"/>
      <c r="M109" s="75"/>
    </row>
    <row r="110" spans="1:13" ht="15.75">
      <c r="A110" s="76"/>
      <c r="B110" s="72"/>
      <c r="C110" s="73"/>
      <c r="D110" s="159"/>
      <c r="E110" s="160"/>
      <c r="F110" s="160"/>
      <c r="G110" s="161"/>
      <c r="H110" s="785"/>
      <c r="I110" s="119"/>
      <c r="J110" s="70"/>
      <c r="K110" s="70"/>
      <c r="L110" s="70"/>
      <c r="M110" s="70"/>
    </row>
    <row r="111" spans="1:13" s="807" customFormat="1" ht="15.75">
      <c r="A111" s="76"/>
      <c r="B111" s="72">
        <v>71004</v>
      </c>
      <c r="C111" s="73"/>
      <c r="D111" s="82" t="s">
        <v>196</v>
      </c>
      <c r="E111" s="83">
        <f>SUM(E113:E116)</f>
        <v>230000</v>
      </c>
      <c r="F111" s="83">
        <f>SUM(F113:F116)</f>
        <v>230000</v>
      </c>
      <c r="G111" s="84">
        <f>SUM(G113:G116)</f>
        <v>275000</v>
      </c>
      <c r="H111" s="767">
        <f>SUM(H113:H116)</f>
        <v>275000</v>
      </c>
      <c r="I111" s="162">
        <f>SUM(H113:H116)</f>
        <v>275000</v>
      </c>
      <c r="J111" s="70"/>
      <c r="K111" s="70"/>
      <c r="L111" s="70"/>
      <c r="M111" s="70"/>
    </row>
    <row r="112" spans="1:13" ht="15.75">
      <c r="A112" s="76"/>
      <c r="B112" s="72"/>
      <c r="C112" s="73"/>
      <c r="D112" s="82"/>
      <c r="E112" s="83"/>
      <c r="F112" s="83"/>
      <c r="G112" s="84"/>
      <c r="H112" s="767"/>
      <c r="I112" s="143"/>
      <c r="J112" s="70"/>
      <c r="K112" s="70"/>
      <c r="L112" s="70"/>
      <c r="M112" s="70"/>
    </row>
    <row r="113" spans="1:13" ht="15.75" hidden="1">
      <c r="A113" s="76"/>
      <c r="B113" s="72"/>
      <c r="C113" s="73">
        <v>4110</v>
      </c>
      <c r="D113" s="88" t="s">
        <v>190</v>
      </c>
      <c r="E113" s="90">
        <v>500</v>
      </c>
      <c r="F113" s="90">
        <v>500</v>
      </c>
      <c r="G113" s="91">
        <v>0</v>
      </c>
      <c r="H113" s="768">
        <v>0</v>
      </c>
      <c r="I113" s="103"/>
      <c r="J113" s="70"/>
      <c r="K113" s="70"/>
      <c r="L113" s="70"/>
      <c r="M113" s="70"/>
    </row>
    <row r="114" spans="1:13" ht="15.75" hidden="1">
      <c r="A114" s="76"/>
      <c r="B114" s="72"/>
      <c r="C114" s="73">
        <v>4120</v>
      </c>
      <c r="D114" s="88" t="s">
        <v>191</v>
      </c>
      <c r="E114" s="90">
        <v>300</v>
      </c>
      <c r="F114" s="90">
        <v>300</v>
      </c>
      <c r="G114" s="91">
        <v>0</v>
      </c>
      <c r="H114" s="768">
        <v>0</v>
      </c>
      <c r="I114" s="89"/>
      <c r="J114" s="70"/>
      <c r="K114" s="70"/>
      <c r="L114" s="70"/>
      <c r="M114" s="70"/>
    </row>
    <row r="115" spans="1:13" ht="15.75" hidden="1">
      <c r="A115" s="76"/>
      <c r="B115" s="72"/>
      <c r="C115" s="73">
        <v>4390</v>
      </c>
      <c r="D115" s="88" t="s">
        <v>197</v>
      </c>
      <c r="E115" s="90">
        <v>0</v>
      </c>
      <c r="F115" s="90">
        <v>0</v>
      </c>
      <c r="G115" s="91">
        <v>10000</v>
      </c>
      <c r="H115" s="768">
        <v>10000</v>
      </c>
      <c r="I115" s="89"/>
      <c r="J115" s="70"/>
      <c r="K115" s="70"/>
      <c r="L115" s="70"/>
      <c r="M115" s="70"/>
    </row>
    <row r="116" spans="1:13" ht="15.75" hidden="1">
      <c r="A116" s="76"/>
      <c r="B116" s="72"/>
      <c r="C116" s="73">
        <v>4300</v>
      </c>
      <c r="D116" s="93" t="s">
        <v>198</v>
      </c>
      <c r="E116" s="94">
        <v>229200</v>
      </c>
      <c r="F116" s="94">
        <v>229200</v>
      </c>
      <c r="G116" s="95">
        <v>265000</v>
      </c>
      <c r="H116" s="769">
        <v>265000</v>
      </c>
      <c r="I116" s="89"/>
      <c r="J116" s="70"/>
      <c r="K116" s="70"/>
      <c r="L116" s="70"/>
      <c r="M116" s="70"/>
    </row>
    <row r="117" spans="1:13" ht="15.75" hidden="1">
      <c r="A117" s="76"/>
      <c r="B117" s="72"/>
      <c r="C117" s="73"/>
      <c r="D117" s="98"/>
      <c r="E117" s="78"/>
      <c r="F117" s="78"/>
      <c r="G117" s="79"/>
      <c r="H117" s="766"/>
      <c r="I117" s="89"/>
      <c r="J117" s="70"/>
      <c r="K117" s="70"/>
      <c r="L117" s="70"/>
      <c r="M117" s="70"/>
    </row>
    <row r="118" spans="1:13" ht="16.5" thickBot="1">
      <c r="A118" s="112">
        <v>750</v>
      </c>
      <c r="B118" s="72"/>
      <c r="C118" s="73"/>
      <c r="D118" s="626" t="s">
        <v>199</v>
      </c>
      <c r="E118" s="627">
        <f>E120+E130+E141+E170+E177+E184</f>
        <v>3134495</v>
      </c>
      <c r="F118" s="627">
        <f>F120+F130+F141+F170+F177+F184</f>
        <v>3227641</v>
      </c>
      <c r="G118" s="621">
        <f>G120+G130+G141+G170+G177+G184</f>
        <v>3875874</v>
      </c>
      <c r="H118" s="765">
        <f>H120+H130+H141+H170+H177+H184</f>
        <v>3852651</v>
      </c>
      <c r="I118" s="158"/>
      <c r="J118" s="163"/>
      <c r="K118" s="163"/>
      <c r="L118" s="75"/>
      <c r="M118" s="75"/>
    </row>
    <row r="119" spans="1:13" ht="15.75">
      <c r="A119" s="76"/>
      <c r="B119" s="72"/>
      <c r="C119" s="73"/>
      <c r="D119" s="77"/>
      <c r="E119" s="78"/>
      <c r="F119" s="78"/>
      <c r="G119" s="79"/>
      <c r="H119" s="766"/>
      <c r="I119" s="119"/>
      <c r="J119" s="70"/>
      <c r="K119" s="70"/>
      <c r="L119" s="70"/>
      <c r="M119" s="70"/>
    </row>
    <row r="120" spans="1:13" ht="15.75">
      <c r="A120" s="76"/>
      <c r="B120" s="76">
        <v>75011</v>
      </c>
      <c r="C120" s="122"/>
      <c r="D120" s="116" t="s">
        <v>200</v>
      </c>
      <c r="E120" s="164">
        <f>SUM(E122:E128)</f>
        <v>173142</v>
      </c>
      <c r="F120" s="164">
        <f>SUM(F122:F128)</f>
        <v>173142</v>
      </c>
      <c r="G120" s="165">
        <f>SUM(G122:G128)</f>
        <v>173377</v>
      </c>
      <c r="H120" s="786">
        <f>SUM(H122:H128)</f>
        <v>173377</v>
      </c>
      <c r="I120" s="85">
        <f>SUM(H122:H128)</f>
        <v>173377</v>
      </c>
      <c r="J120" s="87">
        <f>SUM(H122:H123)</f>
        <v>126521</v>
      </c>
      <c r="K120" s="87">
        <f>SUM(H124:H125)</f>
        <v>24283</v>
      </c>
      <c r="L120" s="70"/>
      <c r="M120" s="70"/>
    </row>
    <row r="121" spans="1:13" ht="15.75">
      <c r="A121" s="76"/>
      <c r="B121" s="72"/>
      <c r="C121" s="128"/>
      <c r="D121" s="77"/>
      <c r="E121" s="167"/>
      <c r="F121" s="167"/>
      <c r="G121" s="168"/>
      <c r="H121" s="766"/>
      <c r="I121" s="89"/>
      <c r="J121" s="70"/>
      <c r="K121" s="70"/>
      <c r="L121" s="70"/>
      <c r="M121" s="70"/>
    </row>
    <row r="122" spans="1:13" ht="15.75" hidden="1">
      <c r="A122" s="76"/>
      <c r="B122" s="72"/>
      <c r="C122" s="73">
        <v>4010</v>
      </c>
      <c r="D122" s="88" t="s">
        <v>201</v>
      </c>
      <c r="E122" s="90">
        <v>116133</v>
      </c>
      <c r="F122" s="90">
        <v>116133</v>
      </c>
      <c r="G122" s="91">
        <v>116133</v>
      </c>
      <c r="H122" s="768">
        <v>116133</v>
      </c>
      <c r="I122" s="89"/>
      <c r="J122" s="70"/>
      <c r="K122" s="70"/>
      <c r="L122" s="70"/>
      <c r="M122" s="70"/>
    </row>
    <row r="123" spans="1:13" ht="15.75" hidden="1">
      <c r="A123" s="76"/>
      <c r="B123" s="72"/>
      <c r="C123" s="73">
        <v>4040</v>
      </c>
      <c r="D123" s="88" t="s">
        <v>202</v>
      </c>
      <c r="E123" s="90">
        <v>10388</v>
      </c>
      <c r="F123" s="90">
        <v>10388</v>
      </c>
      <c r="G123" s="91">
        <v>10388</v>
      </c>
      <c r="H123" s="768">
        <v>10388</v>
      </c>
      <c r="I123" s="85"/>
      <c r="J123" s="70"/>
      <c r="K123" s="70"/>
      <c r="L123" s="70"/>
      <c r="M123" s="70"/>
    </row>
    <row r="124" spans="1:13" ht="15.75" hidden="1">
      <c r="A124" s="76"/>
      <c r="B124" s="72"/>
      <c r="C124" s="73">
        <v>4110</v>
      </c>
      <c r="D124" s="88" t="s">
        <v>203</v>
      </c>
      <c r="E124" s="90">
        <v>21195</v>
      </c>
      <c r="F124" s="90">
        <v>21195</v>
      </c>
      <c r="G124" s="91">
        <v>21195</v>
      </c>
      <c r="H124" s="768">
        <v>21195</v>
      </c>
      <c r="I124" s="89"/>
      <c r="J124" s="70"/>
      <c r="K124" s="70"/>
      <c r="L124" s="70"/>
      <c r="M124" s="70"/>
    </row>
    <row r="125" spans="1:13" ht="15.75" hidden="1">
      <c r="A125" s="76"/>
      <c r="B125" s="72"/>
      <c r="C125" s="73">
        <v>4120</v>
      </c>
      <c r="D125" s="88" t="s">
        <v>204</v>
      </c>
      <c r="E125" s="90">
        <v>3088</v>
      </c>
      <c r="F125" s="90">
        <v>3088</v>
      </c>
      <c r="G125" s="91">
        <v>3088</v>
      </c>
      <c r="H125" s="768">
        <v>3088</v>
      </c>
      <c r="I125" s="89"/>
      <c r="J125" s="70"/>
      <c r="K125" s="70"/>
      <c r="L125" s="70"/>
      <c r="M125" s="70"/>
    </row>
    <row r="126" spans="1:13" ht="15.75" hidden="1">
      <c r="A126" s="76"/>
      <c r="B126" s="72"/>
      <c r="C126" s="73">
        <v>4210</v>
      </c>
      <c r="D126" s="88" t="s">
        <v>205</v>
      </c>
      <c r="E126" s="90">
        <v>12240</v>
      </c>
      <c r="F126" s="90">
        <v>12240</v>
      </c>
      <c r="G126" s="91">
        <v>12240</v>
      </c>
      <c r="H126" s="768">
        <v>12240</v>
      </c>
      <c r="I126" s="89"/>
      <c r="J126" s="70"/>
      <c r="K126" s="70"/>
      <c r="L126" s="70"/>
      <c r="M126" s="70"/>
    </row>
    <row r="127" spans="1:13" ht="15.75" hidden="1">
      <c r="A127" s="76"/>
      <c r="B127" s="72"/>
      <c r="C127" s="73">
        <v>4260</v>
      </c>
      <c r="D127" s="88" t="s">
        <v>206</v>
      </c>
      <c r="E127" s="90">
        <v>3774</v>
      </c>
      <c r="F127" s="90">
        <v>3774</v>
      </c>
      <c r="G127" s="91">
        <v>3774</v>
      </c>
      <c r="H127" s="768">
        <v>3774</v>
      </c>
      <c r="I127" s="89"/>
      <c r="J127" s="70"/>
      <c r="K127" s="70"/>
      <c r="L127" s="70"/>
      <c r="M127" s="70"/>
    </row>
    <row r="128" spans="1:13" s="807" customFormat="1" ht="15.75" hidden="1">
      <c r="A128" s="76"/>
      <c r="B128" s="72"/>
      <c r="C128" s="73">
        <v>4300</v>
      </c>
      <c r="D128" s="88" t="s">
        <v>207</v>
      </c>
      <c r="E128" s="90">
        <v>6324</v>
      </c>
      <c r="F128" s="90">
        <v>6324</v>
      </c>
      <c r="G128" s="91">
        <v>6559</v>
      </c>
      <c r="H128" s="768">
        <v>6559</v>
      </c>
      <c r="I128" s="101"/>
      <c r="J128" s="70"/>
      <c r="K128" s="70"/>
      <c r="L128" s="70"/>
      <c r="M128" s="70"/>
    </row>
    <row r="129" spans="1:13" ht="15.75" hidden="1">
      <c r="A129" s="76"/>
      <c r="B129" s="72"/>
      <c r="C129" s="73"/>
      <c r="D129" s="88"/>
      <c r="E129" s="90"/>
      <c r="F129" s="90"/>
      <c r="G129" s="91"/>
      <c r="H129" s="768"/>
      <c r="I129" s="119"/>
      <c r="J129" s="70"/>
      <c r="K129" s="70"/>
      <c r="L129" s="70"/>
      <c r="M129" s="70"/>
    </row>
    <row r="130" spans="1:13" ht="15.75">
      <c r="A130" s="76"/>
      <c r="B130" s="72">
        <v>75022</v>
      </c>
      <c r="C130" s="73"/>
      <c r="D130" s="82" t="s">
        <v>208</v>
      </c>
      <c r="E130" s="83">
        <f>SUM(E132:E139)</f>
        <v>223440</v>
      </c>
      <c r="F130" s="83">
        <f>SUM(F132:F139)</f>
        <v>205500</v>
      </c>
      <c r="G130" s="84">
        <f>SUM(G132:G139)</f>
        <v>228585</v>
      </c>
      <c r="H130" s="767">
        <f>SUM(H132:H139)</f>
        <v>228585</v>
      </c>
      <c r="I130" s="85">
        <f>SUM(H132:H138)</f>
        <v>228585</v>
      </c>
      <c r="J130" s="70"/>
      <c r="K130" s="70"/>
      <c r="L130" s="70"/>
      <c r="M130" s="87"/>
    </row>
    <row r="131" spans="1:13" ht="15.75">
      <c r="A131" s="76"/>
      <c r="B131" s="72"/>
      <c r="C131" s="73"/>
      <c r="D131" s="88"/>
      <c r="E131" s="90"/>
      <c r="F131" s="90"/>
      <c r="G131" s="91"/>
      <c r="H131" s="768"/>
      <c r="I131" s="89"/>
      <c r="J131" s="70"/>
      <c r="K131" s="70"/>
      <c r="L131" s="70"/>
      <c r="M131" s="70"/>
    </row>
    <row r="132" spans="1:13" ht="15.75" hidden="1">
      <c r="A132" s="76"/>
      <c r="B132" s="72"/>
      <c r="C132" s="73">
        <v>3030</v>
      </c>
      <c r="D132" s="88" t="s">
        <v>209</v>
      </c>
      <c r="E132" s="90">
        <v>173440</v>
      </c>
      <c r="F132" s="90">
        <v>155500</v>
      </c>
      <c r="G132" s="91">
        <v>178711</v>
      </c>
      <c r="H132" s="768">
        <v>178711</v>
      </c>
      <c r="I132" s="89"/>
      <c r="J132" s="70"/>
      <c r="K132" s="70"/>
      <c r="L132" s="70"/>
      <c r="M132" s="70"/>
    </row>
    <row r="133" spans="1:13" ht="15.75" hidden="1">
      <c r="A133" s="76"/>
      <c r="B133" s="72"/>
      <c r="C133" s="73">
        <v>4170</v>
      </c>
      <c r="D133" s="98" t="s">
        <v>142</v>
      </c>
      <c r="E133" s="144">
        <v>720</v>
      </c>
      <c r="F133" s="144">
        <v>720</v>
      </c>
      <c r="G133" s="145">
        <v>0</v>
      </c>
      <c r="H133" s="781">
        <v>0</v>
      </c>
      <c r="I133" s="143"/>
      <c r="J133" s="70"/>
      <c r="K133" s="70"/>
      <c r="L133" s="70"/>
      <c r="M133" s="70"/>
    </row>
    <row r="134" spans="1:13" ht="15.75" hidden="1">
      <c r="A134" s="76"/>
      <c r="B134" s="76"/>
      <c r="C134" s="76">
        <v>4210</v>
      </c>
      <c r="D134" s="98" t="s">
        <v>210</v>
      </c>
      <c r="E134" s="144">
        <v>31280</v>
      </c>
      <c r="F134" s="144">
        <v>31280</v>
      </c>
      <c r="G134" s="145">
        <v>31874</v>
      </c>
      <c r="H134" s="781">
        <v>31874</v>
      </c>
      <c r="I134" s="169"/>
      <c r="J134" s="70"/>
      <c r="K134" s="70"/>
      <c r="L134" s="70"/>
      <c r="M134" s="70"/>
    </row>
    <row r="135" spans="1:13" ht="15.75" hidden="1">
      <c r="A135" s="76"/>
      <c r="B135" s="73"/>
      <c r="C135" s="73">
        <v>4300</v>
      </c>
      <c r="D135" s="102" t="s">
        <v>211</v>
      </c>
      <c r="E135" s="61">
        <v>13000</v>
      </c>
      <c r="F135" s="61">
        <v>13000</v>
      </c>
      <c r="G135" s="61">
        <v>15000</v>
      </c>
      <c r="H135" s="763">
        <v>15000</v>
      </c>
      <c r="I135" s="169"/>
      <c r="J135" s="70"/>
      <c r="K135" s="70"/>
      <c r="L135" s="70"/>
      <c r="M135" s="70"/>
    </row>
    <row r="136" spans="1:13" ht="15.75" hidden="1">
      <c r="A136" s="76"/>
      <c r="B136" s="72"/>
      <c r="C136" s="73">
        <v>4410</v>
      </c>
      <c r="D136" s="77" t="s">
        <v>212</v>
      </c>
      <c r="E136" s="170">
        <v>1000</v>
      </c>
      <c r="F136" s="170">
        <v>1000</v>
      </c>
      <c r="G136" s="150">
        <v>1500</v>
      </c>
      <c r="H136" s="783">
        <v>1500</v>
      </c>
      <c r="I136" s="89"/>
      <c r="J136" s="70"/>
      <c r="K136" s="70"/>
      <c r="L136" s="70"/>
      <c r="M136" s="70"/>
    </row>
    <row r="137" spans="1:13" ht="15.75" hidden="1">
      <c r="A137" s="76"/>
      <c r="B137" s="72"/>
      <c r="C137" s="73">
        <v>4420</v>
      </c>
      <c r="D137" s="88" t="s">
        <v>213</v>
      </c>
      <c r="E137" s="90">
        <v>500</v>
      </c>
      <c r="F137" s="90">
        <v>500</v>
      </c>
      <c r="G137" s="91">
        <v>500</v>
      </c>
      <c r="H137" s="768">
        <v>500</v>
      </c>
      <c r="I137" s="89"/>
      <c r="J137" s="70"/>
      <c r="K137" s="70"/>
      <c r="L137" s="70"/>
      <c r="M137" s="70"/>
    </row>
    <row r="138" spans="1:13" ht="15.75" hidden="1">
      <c r="A138" s="76"/>
      <c r="B138" s="72"/>
      <c r="C138" s="73">
        <v>4430</v>
      </c>
      <c r="D138" s="88" t="s">
        <v>214</v>
      </c>
      <c r="E138" s="90">
        <v>500</v>
      </c>
      <c r="F138" s="90">
        <v>500</v>
      </c>
      <c r="G138" s="91">
        <v>1000</v>
      </c>
      <c r="H138" s="768">
        <v>1000</v>
      </c>
      <c r="I138" s="89"/>
      <c r="J138" s="70"/>
      <c r="K138" s="70"/>
      <c r="L138" s="70"/>
      <c r="M138" s="70"/>
    </row>
    <row r="139" spans="1:13" ht="15.75" hidden="1">
      <c r="A139" s="76"/>
      <c r="B139" s="105"/>
      <c r="C139" s="73">
        <v>6060</v>
      </c>
      <c r="D139" s="93" t="s">
        <v>215</v>
      </c>
      <c r="E139" s="94">
        <v>3000</v>
      </c>
      <c r="F139" s="94">
        <v>3000</v>
      </c>
      <c r="G139" s="95">
        <v>0</v>
      </c>
      <c r="H139" s="769">
        <v>0</v>
      </c>
      <c r="I139" s="89"/>
      <c r="J139" s="70"/>
      <c r="K139" s="70"/>
      <c r="L139" s="70"/>
      <c r="M139" s="70"/>
    </row>
    <row r="140" spans="1:13" ht="15.75" hidden="1">
      <c r="A140" s="76"/>
      <c r="B140" s="72"/>
      <c r="C140" s="73"/>
      <c r="D140" s="171"/>
      <c r="E140" s="144"/>
      <c r="F140" s="144"/>
      <c r="G140" s="145"/>
      <c r="H140" s="781"/>
      <c r="I140" s="89"/>
      <c r="J140" s="70"/>
      <c r="K140" s="70"/>
      <c r="L140" s="70"/>
      <c r="M140" s="70"/>
    </row>
    <row r="141" spans="1:13" ht="15.75">
      <c r="A141" s="76">
        <v>750</v>
      </c>
      <c r="B141" s="72">
        <v>75023</v>
      </c>
      <c r="C141" s="73"/>
      <c r="D141" s="82" t="s">
        <v>216</v>
      </c>
      <c r="E141" s="83">
        <f>SUM(E143:E168)</f>
        <v>2555176</v>
      </c>
      <c r="F141" s="83">
        <f>SUM(F143:F168)</f>
        <v>2625179</v>
      </c>
      <c r="G141" s="84">
        <f>SUM(G143:G168)</f>
        <v>3146245</v>
      </c>
      <c r="H141" s="767">
        <f>SUM(H143:H168)</f>
        <v>3146245</v>
      </c>
      <c r="I141" s="85">
        <f>SUM(H143:H164)</f>
        <v>2786758</v>
      </c>
      <c r="J141" s="87">
        <f>H144+H145+H149</f>
        <v>1843146</v>
      </c>
      <c r="K141" s="87">
        <f>SUM(H146:H147)</f>
        <v>366305</v>
      </c>
      <c r="L141" s="70"/>
      <c r="M141" s="87">
        <f>SUM(H165:H168)</f>
        <v>359487</v>
      </c>
    </row>
    <row r="142" spans="1:13" ht="15.75">
      <c r="A142" s="76"/>
      <c r="B142" s="72"/>
      <c r="C142" s="73"/>
      <c r="D142" s="82"/>
      <c r="E142" s="83"/>
      <c r="F142" s="83"/>
      <c r="G142" s="84"/>
      <c r="H142" s="767"/>
      <c r="I142" s="89"/>
      <c r="J142" s="70"/>
      <c r="K142" s="70"/>
      <c r="L142" s="70"/>
      <c r="M142" s="70"/>
    </row>
    <row r="143" spans="1:13" ht="15.75" hidden="1">
      <c r="A143" s="76"/>
      <c r="B143" s="72"/>
      <c r="C143" s="73">
        <v>3020</v>
      </c>
      <c r="D143" s="88" t="s">
        <v>217</v>
      </c>
      <c r="E143" s="90">
        <v>5125</v>
      </c>
      <c r="F143" s="90">
        <v>5125</v>
      </c>
      <c r="G143" s="91">
        <v>5125</v>
      </c>
      <c r="H143" s="768">
        <v>5125</v>
      </c>
      <c r="I143" s="89"/>
      <c r="J143" s="70"/>
      <c r="K143" s="70"/>
      <c r="L143" s="70"/>
      <c r="M143" s="70"/>
    </row>
    <row r="144" spans="1:13" ht="15.75" hidden="1">
      <c r="A144" s="76"/>
      <c r="B144" s="72"/>
      <c r="C144" s="73">
        <v>4010</v>
      </c>
      <c r="D144" s="88" t="s">
        <v>218</v>
      </c>
      <c r="E144" s="90">
        <v>1391870</v>
      </c>
      <c r="F144" s="90">
        <v>1391870</v>
      </c>
      <c r="G144" s="91">
        <v>1691139</v>
      </c>
      <c r="H144" s="768">
        <v>1691139</v>
      </c>
      <c r="I144" s="89"/>
      <c r="J144" s="70"/>
      <c r="K144" s="70"/>
      <c r="L144" s="70"/>
      <c r="M144" s="70"/>
    </row>
    <row r="145" spans="1:13" s="807" customFormat="1" ht="15.75" hidden="1">
      <c r="A145" s="76"/>
      <c r="B145" s="72"/>
      <c r="C145" s="73">
        <v>4040</v>
      </c>
      <c r="D145" s="98" t="s">
        <v>219</v>
      </c>
      <c r="E145" s="144">
        <v>108400</v>
      </c>
      <c r="F145" s="144">
        <v>108400</v>
      </c>
      <c r="G145" s="153">
        <v>130007</v>
      </c>
      <c r="H145" s="781">
        <v>130007</v>
      </c>
      <c r="I145" s="172"/>
      <c r="J145" s="70"/>
      <c r="K145" s="70"/>
      <c r="L145" s="70"/>
      <c r="M145" s="70"/>
    </row>
    <row r="146" spans="1:13" ht="15.75" hidden="1">
      <c r="A146" s="76"/>
      <c r="B146" s="72"/>
      <c r="C146" s="73">
        <v>4110</v>
      </c>
      <c r="D146" s="88" t="s">
        <v>220</v>
      </c>
      <c r="E146" s="90">
        <v>258639</v>
      </c>
      <c r="F146" s="90">
        <v>258639</v>
      </c>
      <c r="G146" s="92">
        <v>313981</v>
      </c>
      <c r="H146" s="768">
        <v>313981</v>
      </c>
      <c r="I146" s="119"/>
      <c r="J146" s="70"/>
      <c r="K146" s="70"/>
      <c r="L146" s="70"/>
      <c r="M146" s="70"/>
    </row>
    <row r="147" spans="1:13" ht="15.75" hidden="1">
      <c r="A147" s="76"/>
      <c r="B147" s="72"/>
      <c r="C147" s="73">
        <v>4120</v>
      </c>
      <c r="D147" s="88" t="s">
        <v>221</v>
      </c>
      <c r="E147" s="90">
        <v>36783</v>
      </c>
      <c r="F147" s="90">
        <v>36783</v>
      </c>
      <c r="G147" s="92">
        <v>52324</v>
      </c>
      <c r="H147" s="768">
        <v>52324</v>
      </c>
      <c r="I147" s="89"/>
      <c r="J147" s="70"/>
      <c r="K147" s="70"/>
      <c r="L147" s="70"/>
      <c r="M147" s="70"/>
    </row>
    <row r="148" spans="1:13" ht="15.75" hidden="1">
      <c r="A148" s="76"/>
      <c r="B148" s="72"/>
      <c r="C148" s="73">
        <v>4140</v>
      </c>
      <c r="D148" s="88" t="s">
        <v>222</v>
      </c>
      <c r="E148" s="90">
        <v>25000</v>
      </c>
      <c r="F148" s="90">
        <v>25000</v>
      </c>
      <c r="G148" s="92">
        <v>40000</v>
      </c>
      <c r="H148" s="768">
        <v>40000</v>
      </c>
      <c r="I148" s="89"/>
      <c r="J148" s="70"/>
      <c r="K148" s="70"/>
      <c r="L148" s="70"/>
      <c r="M148" s="70"/>
    </row>
    <row r="149" spans="1:13" ht="15.75" hidden="1">
      <c r="A149" s="76"/>
      <c r="B149" s="72"/>
      <c r="C149" s="73">
        <v>4170</v>
      </c>
      <c r="D149" s="88" t="s">
        <v>223</v>
      </c>
      <c r="E149" s="90">
        <v>32000</v>
      </c>
      <c r="F149" s="90">
        <v>22000</v>
      </c>
      <c r="G149" s="91">
        <v>22000</v>
      </c>
      <c r="H149" s="768">
        <v>22000</v>
      </c>
      <c r="I149" s="89"/>
      <c r="J149" s="70"/>
      <c r="K149" s="70"/>
      <c r="L149" s="70"/>
      <c r="M149" s="70"/>
    </row>
    <row r="150" spans="1:13" ht="15.75" hidden="1">
      <c r="A150" s="76"/>
      <c r="B150" s="72"/>
      <c r="C150" s="73">
        <v>4210</v>
      </c>
      <c r="D150" s="98" t="s">
        <v>224</v>
      </c>
      <c r="E150" s="144">
        <v>83912</v>
      </c>
      <c r="F150" s="144">
        <v>140089</v>
      </c>
      <c r="G150" s="145">
        <v>172751</v>
      </c>
      <c r="H150" s="781">
        <v>172751</v>
      </c>
      <c r="I150" s="89"/>
      <c r="J150" s="70"/>
      <c r="K150" s="70"/>
      <c r="L150" s="70"/>
      <c r="M150" s="70"/>
    </row>
    <row r="151" spans="1:13" ht="15.75" hidden="1">
      <c r="A151" s="76"/>
      <c r="B151" s="72"/>
      <c r="C151" s="73">
        <v>4260</v>
      </c>
      <c r="D151" s="77" t="s">
        <v>225</v>
      </c>
      <c r="E151" s="170">
        <v>42134</v>
      </c>
      <c r="F151" s="170">
        <v>59500</v>
      </c>
      <c r="G151" s="150">
        <v>60650</v>
      </c>
      <c r="H151" s="783">
        <v>60650</v>
      </c>
      <c r="I151" s="89"/>
      <c r="J151" s="70"/>
      <c r="K151" s="70"/>
      <c r="L151" s="70"/>
      <c r="M151" s="70"/>
    </row>
    <row r="152" spans="1:13" ht="15.75" hidden="1">
      <c r="A152" s="76"/>
      <c r="B152" s="72"/>
      <c r="C152" s="73">
        <v>4270</v>
      </c>
      <c r="D152" s="88" t="s">
        <v>226</v>
      </c>
      <c r="E152" s="90">
        <v>11412</v>
      </c>
      <c r="F152" s="90">
        <v>11412</v>
      </c>
      <c r="G152" s="91">
        <v>25700</v>
      </c>
      <c r="H152" s="768">
        <v>25700</v>
      </c>
      <c r="I152" s="89"/>
      <c r="J152" s="70"/>
      <c r="K152" s="70"/>
      <c r="L152" s="70"/>
      <c r="M152" s="70"/>
    </row>
    <row r="153" spans="1:13" ht="15.75" hidden="1">
      <c r="A153" s="76"/>
      <c r="B153" s="72"/>
      <c r="C153" s="73">
        <v>4280</v>
      </c>
      <c r="D153" s="88" t="s">
        <v>227</v>
      </c>
      <c r="E153" s="90">
        <v>5075</v>
      </c>
      <c r="F153" s="90">
        <v>5075</v>
      </c>
      <c r="G153" s="91">
        <v>5171</v>
      </c>
      <c r="H153" s="768">
        <v>5171</v>
      </c>
      <c r="I153" s="89"/>
      <c r="J153" s="70"/>
      <c r="K153" s="70"/>
      <c r="L153" s="70"/>
      <c r="M153" s="70"/>
    </row>
    <row r="154" spans="1:13" ht="15.75" hidden="1">
      <c r="A154" s="76"/>
      <c r="B154" s="72"/>
      <c r="C154" s="73">
        <v>4300</v>
      </c>
      <c r="D154" s="88" t="s">
        <v>228</v>
      </c>
      <c r="E154" s="90">
        <v>121170</v>
      </c>
      <c r="F154" s="90">
        <v>127832</v>
      </c>
      <c r="G154" s="91">
        <v>81420</v>
      </c>
      <c r="H154" s="768">
        <v>81420</v>
      </c>
      <c r="I154" s="89"/>
      <c r="J154" s="70"/>
      <c r="K154" s="70"/>
      <c r="L154" s="70"/>
      <c r="M154" s="70"/>
    </row>
    <row r="155" spans="1:13" ht="15.75" hidden="1">
      <c r="A155" s="76"/>
      <c r="B155" s="72"/>
      <c r="C155" s="73">
        <v>4350</v>
      </c>
      <c r="D155" s="88" t="s">
        <v>229</v>
      </c>
      <c r="E155" s="90">
        <v>3701</v>
      </c>
      <c r="F155" s="90">
        <v>3701</v>
      </c>
      <c r="G155" s="91">
        <v>3771</v>
      </c>
      <c r="H155" s="768">
        <v>3771</v>
      </c>
      <c r="I155" s="89"/>
      <c r="J155" s="70"/>
      <c r="K155" s="70"/>
      <c r="L155" s="70"/>
      <c r="M155" s="70"/>
    </row>
    <row r="156" spans="1:13" ht="15.75" hidden="1">
      <c r="A156" s="76"/>
      <c r="B156" s="72"/>
      <c r="C156" s="73">
        <v>4360</v>
      </c>
      <c r="D156" s="88" t="s">
        <v>230</v>
      </c>
      <c r="E156" s="90">
        <v>0</v>
      </c>
      <c r="F156" s="90">
        <v>0</v>
      </c>
      <c r="G156" s="91">
        <v>25000</v>
      </c>
      <c r="H156" s="768">
        <v>25000</v>
      </c>
      <c r="I156" s="89"/>
      <c r="J156" s="70"/>
      <c r="K156" s="70"/>
      <c r="L156" s="70"/>
      <c r="M156" s="70"/>
    </row>
    <row r="157" spans="1:13" ht="15.75" hidden="1">
      <c r="A157" s="76"/>
      <c r="B157" s="72"/>
      <c r="C157" s="73">
        <v>4370</v>
      </c>
      <c r="D157" s="88" t="s">
        <v>231</v>
      </c>
      <c r="E157" s="90">
        <v>0</v>
      </c>
      <c r="F157" s="90">
        <v>0</v>
      </c>
      <c r="G157" s="91">
        <v>32000</v>
      </c>
      <c r="H157" s="768">
        <v>32000</v>
      </c>
      <c r="I157" s="89"/>
      <c r="J157" s="70"/>
      <c r="K157" s="70"/>
      <c r="L157" s="70"/>
      <c r="M157" s="70"/>
    </row>
    <row r="158" spans="1:13" ht="15.75" hidden="1">
      <c r="A158" s="76"/>
      <c r="B158" s="72"/>
      <c r="C158" s="73">
        <v>4410</v>
      </c>
      <c r="D158" s="88" t="s">
        <v>232</v>
      </c>
      <c r="E158" s="90">
        <v>30033</v>
      </c>
      <c r="F158" s="90">
        <v>31033</v>
      </c>
      <c r="G158" s="91">
        <v>31623</v>
      </c>
      <c r="H158" s="768">
        <v>31623</v>
      </c>
      <c r="I158" s="89"/>
      <c r="J158" s="70"/>
      <c r="K158" s="70"/>
      <c r="L158" s="70"/>
      <c r="M158" s="70"/>
    </row>
    <row r="159" spans="1:13" s="807" customFormat="1" ht="15.75" hidden="1">
      <c r="A159" s="76"/>
      <c r="B159" s="72"/>
      <c r="C159" s="73">
        <v>4420</v>
      </c>
      <c r="D159" s="88" t="s">
        <v>233</v>
      </c>
      <c r="E159" s="90">
        <v>3000</v>
      </c>
      <c r="F159" s="90">
        <v>3000</v>
      </c>
      <c r="G159" s="91">
        <v>3057</v>
      </c>
      <c r="H159" s="768">
        <v>3057</v>
      </c>
      <c r="I159" s="141"/>
      <c r="J159" s="142"/>
      <c r="K159" s="142"/>
      <c r="L159" s="142"/>
      <c r="M159" s="142"/>
    </row>
    <row r="160" spans="1:13" ht="15.75" hidden="1">
      <c r="A160" s="76"/>
      <c r="B160" s="72"/>
      <c r="C160" s="73">
        <v>4430</v>
      </c>
      <c r="D160" s="88" t="s">
        <v>234</v>
      </c>
      <c r="E160" s="90">
        <v>3045</v>
      </c>
      <c r="F160" s="90">
        <v>3045</v>
      </c>
      <c r="G160" s="91">
        <v>3103</v>
      </c>
      <c r="H160" s="768">
        <v>3103</v>
      </c>
      <c r="I160" s="119"/>
      <c r="J160" s="70"/>
      <c r="K160" s="70"/>
      <c r="L160" s="70"/>
      <c r="M160" s="70"/>
    </row>
    <row r="161" spans="1:13" ht="15.75" hidden="1">
      <c r="A161" s="76"/>
      <c r="B161" s="72"/>
      <c r="C161" s="73">
        <v>4440</v>
      </c>
      <c r="D161" s="88" t="s">
        <v>187</v>
      </c>
      <c r="E161" s="90">
        <v>38810</v>
      </c>
      <c r="F161" s="90">
        <v>37608</v>
      </c>
      <c r="G161" s="91">
        <v>37752</v>
      </c>
      <c r="H161" s="768">
        <v>37752</v>
      </c>
      <c r="I161" s="89"/>
      <c r="J161" s="70"/>
      <c r="K161" s="70"/>
      <c r="L161" s="70"/>
      <c r="M161" s="70"/>
    </row>
    <row r="162" spans="1:13" ht="15.75" hidden="1">
      <c r="A162" s="76"/>
      <c r="B162" s="72"/>
      <c r="C162" s="73">
        <v>4530</v>
      </c>
      <c r="D162" s="88" t="s">
        <v>188</v>
      </c>
      <c r="E162" s="90">
        <v>2241</v>
      </c>
      <c r="F162" s="90">
        <v>2241</v>
      </c>
      <c r="G162" s="91">
        <v>2284</v>
      </c>
      <c r="H162" s="768">
        <v>2284</v>
      </c>
      <c r="I162" s="89"/>
      <c r="J162" s="70"/>
      <c r="K162" s="70"/>
      <c r="L162" s="70"/>
      <c r="M162" s="70"/>
    </row>
    <row r="163" spans="1:13" ht="15.75" hidden="1">
      <c r="A163" s="76"/>
      <c r="B163" s="72"/>
      <c r="C163" s="73">
        <v>4740</v>
      </c>
      <c r="D163" s="88" t="s">
        <v>235</v>
      </c>
      <c r="E163" s="90">
        <v>0</v>
      </c>
      <c r="F163" s="90">
        <v>0</v>
      </c>
      <c r="G163" s="91">
        <v>27900</v>
      </c>
      <c r="H163" s="768">
        <v>27900</v>
      </c>
      <c r="I163" s="89"/>
      <c r="J163" s="70"/>
      <c r="K163" s="70"/>
      <c r="L163" s="70"/>
      <c r="M163" s="70"/>
    </row>
    <row r="164" spans="1:13" ht="15.75" hidden="1">
      <c r="A164" s="76"/>
      <c r="B164" s="72"/>
      <c r="C164" s="73">
        <v>4750</v>
      </c>
      <c r="D164" s="88" t="s">
        <v>236</v>
      </c>
      <c r="E164" s="90">
        <v>0</v>
      </c>
      <c r="F164" s="90">
        <v>0</v>
      </c>
      <c r="G164" s="91">
        <v>20000</v>
      </c>
      <c r="H164" s="768">
        <v>20000</v>
      </c>
      <c r="I164" s="89"/>
      <c r="J164" s="70"/>
      <c r="K164" s="70"/>
      <c r="L164" s="70"/>
      <c r="M164" s="70"/>
    </row>
    <row r="165" spans="1:13" ht="15.75" hidden="1">
      <c r="A165" s="76"/>
      <c r="B165" s="72"/>
      <c r="C165" s="73">
        <v>6050</v>
      </c>
      <c r="D165" s="93" t="s">
        <v>151</v>
      </c>
      <c r="E165" s="94">
        <v>12443</v>
      </c>
      <c r="F165" s="94">
        <v>12443</v>
      </c>
      <c r="G165" s="95">
        <v>333112</v>
      </c>
      <c r="H165" s="769">
        <v>333112</v>
      </c>
      <c r="I165" s="96"/>
      <c r="J165" s="70"/>
      <c r="K165" s="70"/>
      <c r="L165" s="70"/>
      <c r="M165" s="70"/>
    </row>
    <row r="166" spans="1:13" ht="15.75" hidden="1">
      <c r="A166" s="76"/>
      <c r="B166" s="76"/>
      <c r="C166" s="76">
        <v>6058</v>
      </c>
      <c r="D166" s="133" t="s">
        <v>150</v>
      </c>
      <c r="E166" s="135">
        <v>0</v>
      </c>
      <c r="F166" s="135">
        <v>0</v>
      </c>
      <c r="G166" s="135">
        <v>0</v>
      </c>
      <c r="H166" s="778">
        <v>0</v>
      </c>
      <c r="I166" s="89"/>
      <c r="J166" s="70"/>
      <c r="K166" s="70"/>
      <c r="L166" s="70"/>
      <c r="M166" s="70"/>
    </row>
    <row r="167" spans="1:13" ht="15.75" hidden="1">
      <c r="A167" s="76"/>
      <c r="B167" s="72"/>
      <c r="C167" s="73">
        <v>6059</v>
      </c>
      <c r="D167" s="154" t="s">
        <v>151</v>
      </c>
      <c r="E167" s="155">
        <v>0</v>
      </c>
      <c r="F167" s="155">
        <v>0</v>
      </c>
      <c r="G167" s="173">
        <v>0</v>
      </c>
      <c r="H167" s="787">
        <v>0</v>
      </c>
      <c r="I167" s="89"/>
      <c r="J167" s="70"/>
      <c r="K167" s="70"/>
      <c r="L167" s="70"/>
      <c r="M167" s="70"/>
    </row>
    <row r="168" spans="1:13" ht="15.75" hidden="1">
      <c r="A168" s="76"/>
      <c r="B168" s="72"/>
      <c r="C168" s="73">
        <v>6060</v>
      </c>
      <c r="D168" s="93" t="s">
        <v>215</v>
      </c>
      <c r="E168" s="94">
        <v>340383</v>
      </c>
      <c r="F168" s="94">
        <v>340383</v>
      </c>
      <c r="G168" s="95">
        <v>26375</v>
      </c>
      <c r="H168" s="769">
        <v>26375</v>
      </c>
      <c r="I168" s="89"/>
      <c r="J168" s="70"/>
      <c r="K168" s="70"/>
      <c r="L168" s="70"/>
      <c r="M168" s="70"/>
    </row>
    <row r="169" spans="1:13" ht="15.75" hidden="1">
      <c r="A169" s="76"/>
      <c r="B169" s="72"/>
      <c r="C169" s="73"/>
      <c r="D169" s="57"/>
      <c r="E169" s="78"/>
      <c r="F169" s="78"/>
      <c r="G169" s="79"/>
      <c r="H169" s="766"/>
      <c r="I169" s="89"/>
      <c r="J169" s="70"/>
      <c r="K169" s="70"/>
      <c r="L169" s="70"/>
      <c r="M169" s="70"/>
    </row>
    <row r="170" spans="1:13" ht="15.75">
      <c r="A170" s="76"/>
      <c r="B170" s="72">
        <v>75058</v>
      </c>
      <c r="C170" s="73"/>
      <c r="D170" s="174" t="s">
        <v>237</v>
      </c>
      <c r="E170" s="117">
        <f>SUM(E172:E175)</f>
        <v>27450</v>
      </c>
      <c r="F170" s="117">
        <f>SUM(F172:F175)</f>
        <v>31960</v>
      </c>
      <c r="G170" s="118">
        <f>SUM(G172:G175)</f>
        <v>33223</v>
      </c>
      <c r="H170" s="774">
        <f>SUM(H172:H175)</f>
        <v>10000</v>
      </c>
      <c r="I170" s="85">
        <f>SUM(H172:H175)</f>
        <v>10000</v>
      </c>
      <c r="J170" s="148">
        <f>SUM(H172)</f>
        <v>2000</v>
      </c>
      <c r="K170" s="70"/>
      <c r="L170" s="70"/>
      <c r="M170" s="70"/>
    </row>
    <row r="171" spans="1:13" ht="15.75">
      <c r="A171" s="76"/>
      <c r="B171" s="72"/>
      <c r="C171" s="73"/>
      <c r="D171" s="57"/>
      <c r="E171" s="78"/>
      <c r="F171" s="78"/>
      <c r="G171" s="79"/>
      <c r="H171" s="766"/>
      <c r="I171" s="89"/>
      <c r="J171" s="70"/>
      <c r="K171" s="70"/>
      <c r="L171" s="70"/>
      <c r="M171" s="70"/>
    </row>
    <row r="172" spans="1:13" ht="15.75" hidden="1">
      <c r="A172" s="76"/>
      <c r="B172" s="72"/>
      <c r="C172" s="73">
        <v>4170</v>
      </c>
      <c r="D172" s="88" t="s">
        <v>223</v>
      </c>
      <c r="E172" s="78">
        <v>7850</v>
      </c>
      <c r="F172" s="78">
        <v>8650</v>
      </c>
      <c r="G172" s="79">
        <v>7133</v>
      </c>
      <c r="H172" s="766">
        <v>2000</v>
      </c>
      <c r="I172" s="89"/>
      <c r="J172" s="70"/>
      <c r="K172" s="70"/>
      <c r="L172" s="70"/>
      <c r="M172" s="70"/>
    </row>
    <row r="173" spans="1:13" ht="15.75" hidden="1">
      <c r="A173" s="76"/>
      <c r="B173" s="72"/>
      <c r="C173" s="73">
        <v>4210</v>
      </c>
      <c r="D173" s="88" t="s">
        <v>224</v>
      </c>
      <c r="E173" s="78">
        <v>5990</v>
      </c>
      <c r="F173" s="78">
        <v>6500</v>
      </c>
      <c r="G173" s="79">
        <v>6624</v>
      </c>
      <c r="H173" s="766">
        <v>3000</v>
      </c>
      <c r="I173" s="89"/>
      <c r="J173" s="70"/>
      <c r="K173" s="70"/>
      <c r="L173" s="70"/>
      <c r="M173" s="70"/>
    </row>
    <row r="174" spans="1:13" ht="15.75" hidden="1">
      <c r="A174" s="76"/>
      <c r="B174" s="72"/>
      <c r="C174" s="73">
        <v>4300</v>
      </c>
      <c r="D174" s="57" t="s">
        <v>161</v>
      </c>
      <c r="E174" s="78">
        <v>13610</v>
      </c>
      <c r="F174" s="78">
        <v>16810</v>
      </c>
      <c r="G174" s="79">
        <v>17122</v>
      </c>
      <c r="H174" s="766">
        <v>4000</v>
      </c>
      <c r="I174" s="89"/>
      <c r="J174" s="70"/>
      <c r="K174" s="70"/>
      <c r="L174" s="70"/>
      <c r="M174" s="70"/>
    </row>
    <row r="175" spans="1:13" ht="15.75" hidden="1">
      <c r="A175" s="76"/>
      <c r="B175" s="72"/>
      <c r="C175" s="73">
        <v>4380</v>
      </c>
      <c r="D175" s="57" t="s">
        <v>238</v>
      </c>
      <c r="E175" s="78">
        <v>0</v>
      </c>
      <c r="F175" s="78">
        <v>0</v>
      </c>
      <c r="G175" s="79">
        <v>2344</v>
      </c>
      <c r="H175" s="766">
        <v>1000</v>
      </c>
      <c r="I175" s="89"/>
      <c r="J175" s="70"/>
      <c r="K175" s="70"/>
      <c r="L175" s="70"/>
      <c r="M175" s="70"/>
    </row>
    <row r="176" spans="1:13" ht="15.75" hidden="1">
      <c r="A176" s="76"/>
      <c r="B176" s="72"/>
      <c r="C176" s="73"/>
      <c r="D176" s="57"/>
      <c r="E176" s="78"/>
      <c r="F176" s="78"/>
      <c r="G176" s="79"/>
      <c r="H176" s="766"/>
      <c r="I176" s="89"/>
      <c r="J176" s="70"/>
      <c r="K176" s="70"/>
      <c r="L176" s="70"/>
      <c r="M176" s="70"/>
    </row>
    <row r="177" spans="1:13" ht="15.75">
      <c r="A177" s="76"/>
      <c r="B177" s="72">
        <v>75075</v>
      </c>
      <c r="C177" s="73"/>
      <c r="D177" s="174" t="s">
        <v>239</v>
      </c>
      <c r="E177" s="117">
        <f>SUM(E179:E182)</f>
        <v>25627</v>
      </c>
      <c r="F177" s="117">
        <f>SUM(F179:F182)</f>
        <v>62200</v>
      </c>
      <c r="G177" s="118">
        <f>SUM(G179:G182)</f>
        <v>63299</v>
      </c>
      <c r="H177" s="774">
        <f>SUM(H179:H182)</f>
        <v>63299</v>
      </c>
      <c r="I177" s="85">
        <f>SUM(H179:H182)</f>
        <v>63299</v>
      </c>
      <c r="J177" s="87">
        <f>SUM(H179)</f>
        <v>3669</v>
      </c>
      <c r="K177" s="70"/>
      <c r="L177" s="70"/>
      <c r="M177" s="70"/>
    </row>
    <row r="178" spans="1:13" ht="15.75">
      <c r="A178" s="76"/>
      <c r="B178" s="72"/>
      <c r="C178" s="73"/>
      <c r="D178" s="57"/>
      <c r="E178" s="78"/>
      <c r="F178" s="78"/>
      <c r="G178" s="79"/>
      <c r="H178" s="766"/>
      <c r="I178" s="85"/>
      <c r="J178" s="70"/>
      <c r="K178" s="70"/>
      <c r="L178" s="70"/>
      <c r="M178" s="70"/>
    </row>
    <row r="179" spans="1:13" ht="15.75" hidden="1">
      <c r="A179" s="120"/>
      <c r="B179" s="137"/>
      <c r="C179" s="122">
        <v>4170</v>
      </c>
      <c r="D179" s="123" t="s">
        <v>223</v>
      </c>
      <c r="E179" s="124">
        <v>5100</v>
      </c>
      <c r="F179" s="124">
        <v>5100</v>
      </c>
      <c r="G179" s="125">
        <v>3669</v>
      </c>
      <c r="H179" s="776">
        <v>3669</v>
      </c>
      <c r="I179" s="89"/>
      <c r="J179" s="70"/>
      <c r="K179" s="70"/>
      <c r="L179" s="70"/>
      <c r="M179" s="70"/>
    </row>
    <row r="180" spans="1:13" ht="15.75" hidden="1">
      <c r="A180" s="126"/>
      <c r="B180" s="175"/>
      <c r="C180" s="128">
        <v>4210</v>
      </c>
      <c r="D180" s="129" t="s">
        <v>224</v>
      </c>
      <c r="E180" s="176">
        <v>16652</v>
      </c>
      <c r="F180" s="176">
        <v>34500</v>
      </c>
      <c r="G180" s="177">
        <v>35109</v>
      </c>
      <c r="H180" s="788">
        <v>35109</v>
      </c>
      <c r="I180" s="89"/>
      <c r="J180" s="70"/>
      <c r="K180" s="70"/>
      <c r="L180" s="70"/>
      <c r="M180" s="70"/>
    </row>
    <row r="181" spans="1:13" ht="15.75" hidden="1">
      <c r="A181" s="76"/>
      <c r="B181" s="72"/>
      <c r="C181" s="73">
        <v>4300</v>
      </c>
      <c r="D181" s="57" t="s">
        <v>161</v>
      </c>
      <c r="E181" s="78">
        <v>3875</v>
      </c>
      <c r="F181" s="78">
        <v>22600</v>
      </c>
      <c r="G181" s="79">
        <v>22992</v>
      </c>
      <c r="H181" s="766">
        <v>22992</v>
      </c>
      <c r="I181" s="89"/>
      <c r="J181" s="70"/>
      <c r="K181" s="70"/>
      <c r="L181" s="70"/>
      <c r="M181" s="70"/>
    </row>
    <row r="182" spans="1:13" ht="15.75" hidden="1">
      <c r="A182" s="76"/>
      <c r="B182" s="72"/>
      <c r="C182" s="73">
        <v>4380</v>
      </c>
      <c r="D182" s="57" t="s">
        <v>238</v>
      </c>
      <c r="E182" s="178">
        <v>0</v>
      </c>
      <c r="F182" s="178">
        <v>0</v>
      </c>
      <c r="G182" s="148">
        <v>1529</v>
      </c>
      <c r="H182" s="789">
        <v>1529</v>
      </c>
      <c r="I182" s="89"/>
      <c r="J182" s="70"/>
      <c r="K182" s="70"/>
      <c r="L182" s="70"/>
      <c r="M182" s="70"/>
    </row>
    <row r="183" spans="1:13" ht="15.75" hidden="1">
      <c r="A183" s="76"/>
      <c r="B183" s="72"/>
      <c r="C183" s="73"/>
      <c r="D183" s="179"/>
      <c r="E183" s="178"/>
      <c r="F183" s="178"/>
      <c r="G183" s="148"/>
      <c r="H183" s="789"/>
      <c r="I183" s="89"/>
      <c r="J183" s="70"/>
      <c r="K183" s="70"/>
      <c r="L183" s="70"/>
      <c r="M183" s="70"/>
    </row>
    <row r="184" spans="1:13" ht="15.75">
      <c r="A184" s="76"/>
      <c r="B184" s="72">
        <v>75095</v>
      </c>
      <c r="C184" s="73"/>
      <c r="D184" s="82" t="s">
        <v>240</v>
      </c>
      <c r="E184" s="117">
        <f>SUM(E186:E190)</f>
        <v>129660</v>
      </c>
      <c r="F184" s="117">
        <f>SUM(F186:F190)</f>
        <v>129660</v>
      </c>
      <c r="G184" s="118">
        <f>SUM(G186:G190)</f>
        <v>231145</v>
      </c>
      <c r="H184" s="774">
        <f>SUM(H186:H190)</f>
        <v>231145</v>
      </c>
      <c r="I184" s="178">
        <f>SUM(H186:H190)</f>
        <v>231145</v>
      </c>
      <c r="J184" s="70"/>
      <c r="K184" s="70"/>
      <c r="L184" s="70"/>
      <c r="M184" s="70"/>
    </row>
    <row r="185" spans="1:13" ht="15.75">
      <c r="A185" s="76"/>
      <c r="B185" s="72"/>
      <c r="C185" s="73"/>
      <c r="D185" s="88"/>
      <c r="E185" s="78"/>
      <c r="F185" s="78"/>
      <c r="G185" s="79"/>
      <c r="H185" s="766"/>
      <c r="I185" s="89"/>
      <c r="J185" s="70"/>
      <c r="K185" s="70"/>
      <c r="L185" s="70"/>
      <c r="M185" s="70"/>
    </row>
    <row r="186" spans="1:13" ht="15.75" hidden="1">
      <c r="A186" s="76"/>
      <c r="B186" s="72"/>
      <c r="C186" s="73">
        <v>3030</v>
      </c>
      <c r="D186" s="88" t="s">
        <v>241</v>
      </c>
      <c r="E186" s="91">
        <v>11210</v>
      </c>
      <c r="F186" s="91">
        <v>11210</v>
      </c>
      <c r="G186" s="91">
        <v>111210</v>
      </c>
      <c r="H186" s="768">
        <v>111210</v>
      </c>
      <c r="I186" s="85"/>
      <c r="J186" s="70"/>
      <c r="K186" s="70"/>
      <c r="L186" s="70"/>
      <c r="M186" s="70"/>
    </row>
    <row r="187" spans="1:13" ht="15.75" hidden="1">
      <c r="A187" s="76"/>
      <c r="B187" s="72"/>
      <c r="C187" s="73">
        <v>4210</v>
      </c>
      <c r="D187" s="88" t="s">
        <v>242</v>
      </c>
      <c r="E187" s="91">
        <v>4450</v>
      </c>
      <c r="F187" s="91">
        <v>4450</v>
      </c>
      <c r="G187" s="91">
        <v>4450</v>
      </c>
      <c r="H187" s="768">
        <v>4450</v>
      </c>
      <c r="I187" s="85"/>
      <c r="J187" s="70"/>
      <c r="K187" s="70"/>
      <c r="L187" s="70"/>
      <c r="M187" s="70"/>
    </row>
    <row r="188" spans="1:13" ht="15.75" hidden="1">
      <c r="A188" s="76"/>
      <c r="B188" s="72"/>
      <c r="C188" s="73">
        <v>4270</v>
      </c>
      <c r="D188" s="88" t="s">
        <v>169</v>
      </c>
      <c r="E188" s="91">
        <v>0</v>
      </c>
      <c r="F188" s="91">
        <v>0</v>
      </c>
      <c r="G188" s="91">
        <v>0</v>
      </c>
      <c r="H188" s="768">
        <v>0</v>
      </c>
      <c r="I188" s="85"/>
      <c r="J188" s="70"/>
      <c r="K188" s="70"/>
      <c r="L188" s="70"/>
      <c r="M188" s="70"/>
    </row>
    <row r="189" spans="1:13" s="807" customFormat="1" ht="15.75" hidden="1">
      <c r="A189" s="76"/>
      <c r="B189" s="72"/>
      <c r="C189" s="73">
        <v>4300</v>
      </c>
      <c r="D189" s="88" t="s">
        <v>243</v>
      </c>
      <c r="E189" s="91">
        <v>43000</v>
      </c>
      <c r="F189" s="91">
        <v>43000</v>
      </c>
      <c r="G189" s="91">
        <v>43000</v>
      </c>
      <c r="H189" s="768">
        <v>43000</v>
      </c>
      <c r="I189" s="172"/>
      <c r="J189" s="70"/>
      <c r="K189" s="70"/>
      <c r="L189" s="70"/>
      <c r="M189" s="70"/>
    </row>
    <row r="190" spans="1:13" ht="15.75" hidden="1">
      <c r="A190" s="76"/>
      <c r="B190" s="72"/>
      <c r="C190" s="73">
        <v>4430</v>
      </c>
      <c r="D190" s="88" t="s">
        <v>244</v>
      </c>
      <c r="E190" s="90">
        <v>71000</v>
      </c>
      <c r="F190" s="90">
        <v>71000</v>
      </c>
      <c r="G190" s="91">
        <v>72485</v>
      </c>
      <c r="H190" s="768">
        <v>72485</v>
      </c>
      <c r="I190" s="180"/>
      <c r="J190" s="70"/>
      <c r="K190" s="70"/>
      <c r="L190" s="70"/>
      <c r="M190" s="70"/>
    </row>
    <row r="191" spans="1:13" ht="15.75" hidden="1">
      <c r="A191" s="76"/>
      <c r="B191" s="72"/>
      <c r="C191" s="73"/>
      <c r="D191" s="88"/>
      <c r="E191" s="78"/>
      <c r="F191" s="78"/>
      <c r="G191" s="79"/>
      <c r="H191" s="766"/>
      <c r="I191" s="103"/>
      <c r="J191" s="70"/>
      <c r="K191" s="70"/>
      <c r="L191" s="70"/>
      <c r="M191" s="70"/>
    </row>
    <row r="192" spans="1:13" ht="15.75">
      <c r="A192" s="112">
        <v>751</v>
      </c>
      <c r="B192" s="72"/>
      <c r="C192" s="73"/>
      <c r="D192" s="629" t="s">
        <v>245</v>
      </c>
      <c r="E192" s="630"/>
      <c r="F192" s="630"/>
      <c r="G192" s="631"/>
      <c r="H192" s="790"/>
      <c r="I192" s="89"/>
      <c r="J192" s="70"/>
      <c r="K192" s="70"/>
      <c r="L192" s="70"/>
      <c r="M192" s="70"/>
    </row>
    <row r="193" spans="1:13" ht="15.75">
      <c r="A193" s="76"/>
      <c r="B193" s="72"/>
      <c r="C193" s="73"/>
      <c r="D193" s="629" t="s">
        <v>246</v>
      </c>
      <c r="E193" s="630"/>
      <c r="F193" s="630"/>
      <c r="G193" s="631"/>
      <c r="H193" s="790"/>
      <c r="I193" s="89"/>
      <c r="J193" s="70"/>
      <c r="K193" s="70"/>
      <c r="L193" s="70"/>
      <c r="M193" s="70"/>
    </row>
    <row r="194" spans="1:13" s="807" customFormat="1" ht="15.75">
      <c r="A194" s="120"/>
      <c r="B194" s="137"/>
      <c r="C194" s="122"/>
      <c r="D194" s="632" t="s">
        <v>247</v>
      </c>
      <c r="E194" s="633">
        <f>E197</f>
        <v>2504</v>
      </c>
      <c r="F194" s="633">
        <f>F197</f>
        <v>2504</v>
      </c>
      <c r="G194" s="634">
        <f>G197</f>
        <v>2503</v>
      </c>
      <c r="H194" s="791">
        <f>H197</f>
        <v>2503</v>
      </c>
      <c r="I194" s="182"/>
      <c r="J194" s="142"/>
      <c r="K194" s="142"/>
      <c r="L194" s="142"/>
      <c r="M194" s="142"/>
    </row>
    <row r="195" spans="1:13" ht="15.75">
      <c r="A195" s="76"/>
      <c r="B195" s="72"/>
      <c r="C195" s="73"/>
      <c r="D195" s="102"/>
      <c r="E195" s="78"/>
      <c r="F195" s="78"/>
      <c r="G195" s="79"/>
      <c r="H195" s="766"/>
      <c r="I195" s="119"/>
      <c r="J195" s="70"/>
      <c r="K195" s="70"/>
      <c r="L195" s="70"/>
      <c r="M195" s="70"/>
    </row>
    <row r="196" spans="1:13" s="807" customFormat="1" ht="15.75">
      <c r="A196" s="76"/>
      <c r="B196" s="72">
        <v>75101</v>
      </c>
      <c r="C196" s="73"/>
      <c r="D196" s="77" t="s">
        <v>248</v>
      </c>
      <c r="E196" s="78"/>
      <c r="F196" s="78"/>
      <c r="G196" s="79"/>
      <c r="H196" s="766"/>
      <c r="I196" s="101"/>
      <c r="J196" s="70"/>
      <c r="K196" s="70"/>
      <c r="L196" s="70"/>
      <c r="M196" s="70"/>
    </row>
    <row r="197" spans="1:13" ht="15.75">
      <c r="A197" s="76"/>
      <c r="B197" s="72"/>
      <c r="C197" s="73"/>
      <c r="D197" s="88" t="s">
        <v>249</v>
      </c>
      <c r="E197" s="83">
        <f>SUM(E199:E200)</f>
        <v>2504</v>
      </c>
      <c r="F197" s="83">
        <f>SUM(F199:F200)</f>
        <v>2504</v>
      </c>
      <c r="G197" s="84">
        <f>SUM(G199:G200)</f>
        <v>2503</v>
      </c>
      <c r="H197" s="767">
        <f>SUM(H199:H200)</f>
        <v>2503</v>
      </c>
      <c r="I197" s="86">
        <f>SUM(H199:H200)</f>
        <v>2503</v>
      </c>
      <c r="J197" s="70"/>
      <c r="K197" s="70"/>
      <c r="L197" s="70"/>
      <c r="M197" s="70"/>
    </row>
    <row r="198" spans="1:13" ht="15.75">
      <c r="A198" s="76"/>
      <c r="B198" s="76"/>
      <c r="C198" s="76"/>
      <c r="D198" s="98"/>
      <c r="E198" s="78"/>
      <c r="F198" s="78"/>
      <c r="G198" s="100"/>
      <c r="H198" s="770"/>
      <c r="I198" s="101"/>
      <c r="J198" s="70"/>
      <c r="K198" s="70"/>
      <c r="L198" s="70"/>
      <c r="M198" s="70"/>
    </row>
    <row r="199" spans="1:13" ht="15.75" hidden="1">
      <c r="A199" s="76"/>
      <c r="B199" s="72"/>
      <c r="C199" s="73">
        <v>4210</v>
      </c>
      <c r="D199" s="77" t="s">
        <v>250</v>
      </c>
      <c r="E199" s="79">
        <v>2504</v>
      </c>
      <c r="F199" s="79">
        <v>2504</v>
      </c>
      <c r="G199" s="79">
        <v>1252</v>
      </c>
      <c r="H199" s="766">
        <v>1252</v>
      </c>
      <c r="I199" s="119"/>
      <c r="J199" s="70"/>
      <c r="K199" s="70"/>
      <c r="L199" s="70"/>
      <c r="M199" s="70"/>
    </row>
    <row r="200" spans="1:13" ht="15.75" hidden="1">
      <c r="A200" s="76"/>
      <c r="B200" s="72"/>
      <c r="C200" s="73">
        <v>4300</v>
      </c>
      <c r="D200" s="88" t="s">
        <v>161</v>
      </c>
      <c r="E200" s="78">
        <v>0</v>
      </c>
      <c r="F200" s="78">
        <v>0</v>
      </c>
      <c r="G200" s="79">
        <v>1251</v>
      </c>
      <c r="H200" s="766">
        <v>1251</v>
      </c>
      <c r="I200" s="89"/>
      <c r="J200" s="70"/>
      <c r="K200" s="70"/>
      <c r="L200" s="70"/>
      <c r="M200" s="70"/>
    </row>
    <row r="201" spans="1:13" ht="15.75" hidden="1">
      <c r="A201" s="76"/>
      <c r="B201" s="76"/>
      <c r="C201" s="73"/>
      <c r="D201" s="98"/>
      <c r="E201" s="78"/>
      <c r="F201" s="78"/>
      <c r="G201" s="79"/>
      <c r="H201" s="766"/>
      <c r="I201" s="89"/>
      <c r="J201" s="70"/>
      <c r="K201" s="70"/>
      <c r="L201" s="70"/>
      <c r="M201" s="70"/>
    </row>
    <row r="202" spans="1:13" ht="16.5" thickBot="1">
      <c r="A202" s="112">
        <v>752</v>
      </c>
      <c r="B202" s="72"/>
      <c r="C202" s="76"/>
      <c r="D202" s="626" t="s">
        <v>251</v>
      </c>
      <c r="E202" s="627">
        <f>E204</f>
        <v>500</v>
      </c>
      <c r="F202" s="627">
        <f>F204</f>
        <v>500</v>
      </c>
      <c r="G202" s="621">
        <f>G204</f>
        <v>750</v>
      </c>
      <c r="H202" s="765">
        <f>H204</f>
        <v>750</v>
      </c>
      <c r="I202" s="158"/>
      <c r="J202" s="75"/>
      <c r="K202" s="75"/>
      <c r="L202" s="75"/>
      <c r="M202" s="75"/>
    </row>
    <row r="203" spans="1:13" ht="15.75">
      <c r="A203" s="76"/>
      <c r="B203" s="76"/>
      <c r="C203" s="73"/>
      <c r="D203" s="77" t="s">
        <v>252</v>
      </c>
      <c r="E203" s="136"/>
      <c r="F203" s="136"/>
      <c r="G203" s="136"/>
      <c r="H203" s="779"/>
      <c r="I203" s="103"/>
      <c r="J203" s="70"/>
      <c r="K203" s="70"/>
      <c r="L203" s="70"/>
      <c r="M203" s="70"/>
    </row>
    <row r="204" spans="1:13" ht="15.75">
      <c r="A204" s="76"/>
      <c r="B204" s="72">
        <v>75212</v>
      </c>
      <c r="C204" s="73"/>
      <c r="D204" s="82" t="s">
        <v>253</v>
      </c>
      <c r="E204" s="83">
        <f>SUM(E206:E207)</f>
        <v>500</v>
      </c>
      <c r="F204" s="83">
        <f>SUM(F206:F207)</f>
        <v>500</v>
      </c>
      <c r="G204" s="84">
        <f>SUM(G206:G207)</f>
        <v>750</v>
      </c>
      <c r="H204" s="767">
        <f>SUM(H206:H207)</f>
        <v>750</v>
      </c>
      <c r="I204" s="86">
        <f>SUM(H207)</f>
        <v>750</v>
      </c>
      <c r="J204" s="70"/>
      <c r="K204" s="70"/>
      <c r="L204" s="70"/>
      <c r="M204" s="70"/>
    </row>
    <row r="205" spans="1:13" ht="15.75">
      <c r="A205" s="76"/>
      <c r="B205" s="72"/>
      <c r="C205" s="73"/>
      <c r="D205" s="88"/>
      <c r="E205" s="78"/>
      <c r="F205" s="78"/>
      <c r="G205" s="79"/>
      <c r="H205" s="766"/>
      <c r="I205" s="119"/>
      <c r="J205" s="70"/>
      <c r="K205" s="70"/>
      <c r="L205" s="70"/>
      <c r="M205" s="70"/>
    </row>
    <row r="206" spans="1:13" ht="15.75" hidden="1">
      <c r="A206" s="76"/>
      <c r="B206" s="72"/>
      <c r="C206" s="73">
        <v>4170</v>
      </c>
      <c r="D206" s="88" t="s">
        <v>142</v>
      </c>
      <c r="E206" s="78">
        <v>500</v>
      </c>
      <c r="F206" s="78">
        <v>500</v>
      </c>
      <c r="G206" s="79">
        <v>0</v>
      </c>
      <c r="H206" s="766">
        <v>0</v>
      </c>
      <c r="I206" s="119"/>
      <c r="J206" s="70"/>
      <c r="K206" s="70"/>
      <c r="L206" s="70"/>
      <c r="M206" s="70"/>
    </row>
    <row r="207" spans="1:13" ht="15.75" hidden="1">
      <c r="A207" s="76"/>
      <c r="B207" s="72"/>
      <c r="C207" s="73">
        <v>4300</v>
      </c>
      <c r="D207" s="88" t="s">
        <v>161</v>
      </c>
      <c r="E207" s="79">
        <v>0</v>
      </c>
      <c r="F207" s="79">
        <v>0</v>
      </c>
      <c r="G207" s="79">
        <v>750</v>
      </c>
      <c r="H207" s="766">
        <v>750</v>
      </c>
      <c r="I207" s="89"/>
      <c r="J207" s="70"/>
      <c r="K207" s="70"/>
      <c r="L207" s="70"/>
      <c r="M207" s="70"/>
    </row>
    <row r="208" spans="1:13" ht="15.75" hidden="1">
      <c r="A208" s="76"/>
      <c r="B208" s="72"/>
      <c r="C208" s="73"/>
      <c r="D208" s="88"/>
      <c r="E208" s="79"/>
      <c r="F208" s="79"/>
      <c r="G208" s="79"/>
      <c r="H208" s="766"/>
      <c r="I208" s="89"/>
      <c r="J208" s="70"/>
      <c r="K208" s="70"/>
      <c r="L208" s="70"/>
      <c r="M208" s="70"/>
    </row>
    <row r="209" spans="1:13" ht="15.75">
      <c r="A209" s="112">
        <v>754</v>
      </c>
      <c r="B209" s="72"/>
      <c r="C209" s="73"/>
      <c r="D209" s="629" t="s">
        <v>254</v>
      </c>
      <c r="E209" s="183"/>
      <c r="F209" s="183"/>
      <c r="G209" s="181"/>
      <c r="H209" s="792"/>
      <c r="I209" s="89"/>
      <c r="J209" s="70"/>
      <c r="K209" s="70"/>
      <c r="L209" s="70"/>
      <c r="M209" s="70"/>
    </row>
    <row r="210" spans="1:13" ht="16.5" thickBot="1">
      <c r="A210" s="76"/>
      <c r="B210" s="72"/>
      <c r="C210" s="73"/>
      <c r="D210" s="620" t="s">
        <v>255</v>
      </c>
      <c r="E210" s="625">
        <f>E212+E233+E242</f>
        <v>312400</v>
      </c>
      <c r="F210" s="625">
        <f>F212+F233+F242</f>
        <v>306400</v>
      </c>
      <c r="G210" s="625">
        <f>G212+G233+G242</f>
        <v>364800</v>
      </c>
      <c r="H210" s="775">
        <f>H212+H233+H242</f>
        <v>364800</v>
      </c>
      <c r="I210" s="184"/>
      <c r="J210" s="75"/>
      <c r="K210" s="75"/>
      <c r="L210" s="75"/>
      <c r="M210" s="75"/>
    </row>
    <row r="211" spans="1:13" ht="15.75">
      <c r="A211" s="76"/>
      <c r="B211" s="72"/>
      <c r="C211" s="73"/>
      <c r="D211" s="159"/>
      <c r="E211" s="161"/>
      <c r="F211" s="161"/>
      <c r="G211" s="161"/>
      <c r="H211" s="785"/>
      <c r="I211" s="119"/>
      <c r="J211" s="70"/>
      <c r="K211" s="70"/>
      <c r="L211" s="70"/>
      <c r="M211" s="70"/>
    </row>
    <row r="212" spans="1:13" ht="15.75">
      <c r="A212" s="120"/>
      <c r="B212" s="137">
        <v>75412</v>
      </c>
      <c r="C212" s="122"/>
      <c r="D212" s="138" t="s">
        <v>256</v>
      </c>
      <c r="E212" s="165">
        <f>SUM(E214:E231)</f>
        <v>278997</v>
      </c>
      <c r="F212" s="165">
        <f>SUM(F214:F231)</f>
        <v>272997</v>
      </c>
      <c r="G212" s="165">
        <f>SUM(G214:G231)</f>
        <v>350000</v>
      </c>
      <c r="H212" s="798">
        <f>SUM(H214:H231)</f>
        <v>350000</v>
      </c>
      <c r="I212" s="809">
        <f>SUM(H214:H229)</f>
        <v>250000</v>
      </c>
      <c r="J212" s="238">
        <f>SUM(H217)</f>
        <v>45000</v>
      </c>
      <c r="K212" s="238">
        <f>SUM(H215:H216)</f>
        <v>3600</v>
      </c>
      <c r="L212" s="142"/>
      <c r="M212" s="238">
        <f>SUM(H230:H231)</f>
        <v>100000</v>
      </c>
    </row>
    <row r="213" spans="1:13" ht="15.75">
      <c r="A213" s="76"/>
      <c r="B213" s="72"/>
      <c r="C213" s="73"/>
      <c r="D213" s="109"/>
      <c r="E213" s="118"/>
      <c r="F213" s="118"/>
      <c r="G213" s="118"/>
      <c r="H213" s="774"/>
      <c r="I213" s="119"/>
      <c r="J213" s="70"/>
      <c r="K213" s="70"/>
      <c r="L213" s="70"/>
      <c r="M213" s="70"/>
    </row>
    <row r="214" spans="1:13" ht="15.75" hidden="1">
      <c r="A214" s="76"/>
      <c r="B214" s="72"/>
      <c r="C214" s="73">
        <v>3020</v>
      </c>
      <c r="D214" s="88" t="s">
        <v>257</v>
      </c>
      <c r="E214" s="91">
        <v>35000</v>
      </c>
      <c r="F214" s="91">
        <v>35000</v>
      </c>
      <c r="G214" s="91">
        <v>35000</v>
      </c>
      <c r="H214" s="768">
        <v>35000</v>
      </c>
      <c r="I214" s="89"/>
      <c r="J214" s="70"/>
      <c r="K214" s="70"/>
      <c r="L214" s="70"/>
      <c r="M214" s="70"/>
    </row>
    <row r="215" spans="1:13" ht="15.75" hidden="1">
      <c r="A215" s="76"/>
      <c r="B215" s="72"/>
      <c r="C215" s="73">
        <v>4110</v>
      </c>
      <c r="D215" s="88" t="s">
        <v>258</v>
      </c>
      <c r="E215" s="91">
        <v>4000</v>
      </c>
      <c r="F215" s="91">
        <v>4000</v>
      </c>
      <c r="G215" s="91">
        <v>3000</v>
      </c>
      <c r="H215" s="768">
        <v>3000</v>
      </c>
      <c r="I215" s="89"/>
      <c r="J215" s="70"/>
      <c r="K215" s="70"/>
      <c r="L215" s="70"/>
      <c r="M215" s="70"/>
    </row>
    <row r="216" spans="1:13" ht="15.75" hidden="1">
      <c r="A216" s="76"/>
      <c r="B216" s="72"/>
      <c r="C216" s="73">
        <v>4120</v>
      </c>
      <c r="D216" s="88" t="s">
        <v>259</v>
      </c>
      <c r="E216" s="91">
        <v>600</v>
      </c>
      <c r="F216" s="91">
        <v>600</v>
      </c>
      <c r="G216" s="91">
        <v>600</v>
      </c>
      <c r="H216" s="768">
        <v>600</v>
      </c>
      <c r="I216" s="89"/>
      <c r="J216" s="70"/>
      <c r="K216" s="70"/>
      <c r="L216" s="70"/>
      <c r="M216" s="70"/>
    </row>
    <row r="217" spans="1:13" ht="15.75" hidden="1">
      <c r="A217" s="76"/>
      <c r="B217" s="72"/>
      <c r="C217" s="73">
        <v>4170</v>
      </c>
      <c r="D217" s="88" t="s">
        <v>142</v>
      </c>
      <c r="E217" s="91">
        <v>43000</v>
      </c>
      <c r="F217" s="91">
        <v>43000</v>
      </c>
      <c r="G217" s="91">
        <v>45000</v>
      </c>
      <c r="H217" s="768">
        <v>45000</v>
      </c>
      <c r="I217" s="89"/>
      <c r="J217" s="70"/>
      <c r="K217" s="70"/>
      <c r="L217" s="70"/>
      <c r="M217" s="70"/>
    </row>
    <row r="218" spans="1:13" ht="15.75" hidden="1">
      <c r="A218" s="76"/>
      <c r="B218" s="72"/>
      <c r="C218" s="73">
        <v>4210</v>
      </c>
      <c r="D218" s="88" t="s">
        <v>260</v>
      </c>
      <c r="E218" s="91">
        <v>36460</v>
      </c>
      <c r="F218" s="91">
        <v>30460</v>
      </c>
      <c r="G218" s="91">
        <v>29200</v>
      </c>
      <c r="H218" s="768">
        <v>29200</v>
      </c>
      <c r="I218" s="89"/>
      <c r="J218" s="70"/>
      <c r="K218" s="70"/>
      <c r="L218" s="70"/>
      <c r="M218" s="70"/>
    </row>
    <row r="219" spans="1:13" ht="15.75" hidden="1">
      <c r="A219" s="76"/>
      <c r="B219" s="72"/>
      <c r="C219" s="73">
        <v>4260</v>
      </c>
      <c r="D219" s="88" t="s">
        <v>261</v>
      </c>
      <c r="E219" s="91">
        <v>25000</v>
      </c>
      <c r="F219" s="91">
        <v>25000</v>
      </c>
      <c r="G219" s="91">
        <v>30000</v>
      </c>
      <c r="H219" s="768">
        <v>30000</v>
      </c>
      <c r="I219" s="89"/>
      <c r="J219" s="70"/>
      <c r="K219" s="70"/>
      <c r="L219" s="70"/>
      <c r="M219" s="70"/>
    </row>
    <row r="220" spans="1:13" ht="15.75" hidden="1">
      <c r="A220" s="76"/>
      <c r="B220" s="72"/>
      <c r="C220" s="73">
        <v>4270</v>
      </c>
      <c r="D220" s="88" t="s">
        <v>262</v>
      </c>
      <c r="E220" s="91">
        <v>34000</v>
      </c>
      <c r="F220" s="91">
        <v>34000</v>
      </c>
      <c r="G220" s="91">
        <v>35000</v>
      </c>
      <c r="H220" s="768">
        <v>35000</v>
      </c>
      <c r="I220" s="89"/>
      <c r="J220" s="70"/>
      <c r="K220" s="70"/>
      <c r="L220" s="70"/>
      <c r="M220" s="70"/>
    </row>
    <row r="221" spans="1:13" ht="15.75" hidden="1">
      <c r="A221" s="76"/>
      <c r="B221" s="72"/>
      <c r="C221" s="73">
        <v>4280</v>
      </c>
      <c r="D221" s="88" t="s">
        <v>263</v>
      </c>
      <c r="E221" s="91">
        <v>6000</v>
      </c>
      <c r="F221" s="91">
        <v>6000</v>
      </c>
      <c r="G221" s="91">
        <v>6000</v>
      </c>
      <c r="H221" s="768">
        <v>6000</v>
      </c>
      <c r="I221" s="89"/>
      <c r="J221" s="70"/>
      <c r="K221" s="70"/>
      <c r="L221" s="70"/>
      <c r="M221" s="70"/>
    </row>
    <row r="222" spans="1:13" s="807" customFormat="1" ht="15.75" hidden="1">
      <c r="A222" s="76"/>
      <c r="B222" s="72"/>
      <c r="C222" s="73">
        <v>4300</v>
      </c>
      <c r="D222" s="88" t="s">
        <v>264</v>
      </c>
      <c r="E222" s="91">
        <v>23997</v>
      </c>
      <c r="F222" s="91">
        <v>23997</v>
      </c>
      <c r="G222" s="91">
        <v>25000</v>
      </c>
      <c r="H222" s="768">
        <v>25000</v>
      </c>
      <c r="I222" s="162"/>
      <c r="J222" s="70"/>
      <c r="K222" s="70"/>
      <c r="L222" s="70"/>
      <c r="M222" s="70"/>
    </row>
    <row r="223" spans="1:13" s="408" customFormat="1" ht="15.75" hidden="1">
      <c r="A223" s="76"/>
      <c r="B223" s="72"/>
      <c r="C223" s="73">
        <v>4360</v>
      </c>
      <c r="D223" s="88" t="s">
        <v>230</v>
      </c>
      <c r="E223" s="91">
        <v>0</v>
      </c>
      <c r="F223" s="91">
        <v>0</v>
      </c>
      <c r="G223" s="91">
        <v>1500</v>
      </c>
      <c r="H223" s="768">
        <v>1500</v>
      </c>
      <c r="I223" s="185"/>
      <c r="J223" s="70"/>
      <c r="K223" s="70"/>
      <c r="L223" s="70"/>
      <c r="M223" s="70"/>
    </row>
    <row r="224" spans="1:13" s="408" customFormat="1" ht="15.75" hidden="1">
      <c r="A224" s="76"/>
      <c r="B224" s="72"/>
      <c r="C224" s="73">
        <v>4370</v>
      </c>
      <c r="D224" s="88" t="s">
        <v>231</v>
      </c>
      <c r="E224" s="91">
        <v>0</v>
      </c>
      <c r="F224" s="91">
        <v>0</v>
      </c>
      <c r="G224" s="91">
        <v>5000</v>
      </c>
      <c r="H224" s="768">
        <v>5000</v>
      </c>
      <c r="I224" s="185"/>
      <c r="J224" s="70"/>
      <c r="K224" s="70"/>
      <c r="L224" s="70"/>
      <c r="M224" s="70"/>
    </row>
    <row r="225" spans="1:13" s="408" customFormat="1" ht="15.75" hidden="1">
      <c r="A225" s="76"/>
      <c r="B225" s="72"/>
      <c r="C225" s="73">
        <v>4390</v>
      </c>
      <c r="D225" s="88" t="s">
        <v>197</v>
      </c>
      <c r="E225" s="91">
        <v>0</v>
      </c>
      <c r="F225" s="91">
        <v>0</v>
      </c>
      <c r="G225" s="91">
        <v>1500</v>
      </c>
      <c r="H225" s="768">
        <v>1500</v>
      </c>
      <c r="I225" s="185"/>
      <c r="J225" s="70"/>
      <c r="K225" s="70"/>
      <c r="L225" s="70"/>
      <c r="M225" s="70"/>
    </row>
    <row r="226" spans="1:13" ht="15.75" hidden="1">
      <c r="A226" s="76"/>
      <c r="B226" s="72"/>
      <c r="C226" s="73">
        <v>4410</v>
      </c>
      <c r="D226" s="88" t="s">
        <v>212</v>
      </c>
      <c r="E226" s="91">
        <v>940</v>
      </c>
      <c r="F226" s="91">
        <v>940</v>
      </c>
      <c r="G226" s="91">
        <v>1200</v>
      </c>
      <c r="H226" s="768">
        <v>1200</v>
      </c>
      <c r="I226" s="119"/>
      <c r="J226" s="70"/>
      <c r="K226" s="70"/>
      <c r="L226" s="70"/>
      <c r="M226" s="70"/>
    </row>
    <row r="227" spans="1:13" ht="15.75" hidden="1">
      <c r="A227" s="76"/>
      <c r="B227" s="72"/>
      <c r="C227" s="73">
        <v>4430</v>
      </c>
      <c r="D227" s="88" t="s">
        <v>265</v>
      </c>
      <c r="E227" s="91">
        <v>30000</v>
      </c>
      <c r="F227" s="91">
        <v>30000</v>
      </c>
      <c r="G227" s="91">
        <v>30000</v>
      </c>
      <c r="H227" s="768">
        <v>30000</v>
      </c>
      <c r="I227" s="89"/>
      <c r="J227" s="70"/>
      <c r="K227" s="70"/>
      <c r="L227" s="70"/>
      <c r="M227" s="70"/>
    </row>
    <row r="228" spans="1:13" s="807" customFormat="1" ht="15.75" hidden="1">
      <c r="A228" s="76"/>
      <c r="B228" s="72"/>
      <c r="C228" s="73">
        <v>4740</v>
      </c>
      <c r="D228" s="88" t="s">
        <v>235</v>
      </c>
      <c r="E228" s="91">
        <v>0</v>
      </c>
      <c r="F228" s="91">
        <v>0</v>
      </c>
      <c r="G228" s="91">
        <v>1000</v>
      </c>
      <c r="H228" s="768">
        <v>1000</v>
      </c>
      <c r="I228" s="101"/>
      <c r="J228" s="70"/>
      <c r="K228" s="70"/>
      <c r="L228" s="70"/>
      <c r="M228" s="70"/>
    </row>
    <row r="229" spans="1:13" s="408" customFormat="1" ht="15.75" hidden="1">
      <c r="A229" s="76"/>
      <c r="B229" s="72"/>
      <c r="C229" s="73">
        <v>4750</v>
      </c>
      <c r="D229" s="88" t="s">
        <v>236</v>
      </c>
      <c r="E229" s="91">
        <v>0</v>
      </c>
      <c r="F229" s="91">
        <v>0</v>
      </c>
      <c r="G229" s="91">
        <v>1000</v>
      </c>
      <c r="H229" s="768">
        <v>1000</v>
      </c>
      <c r="I229" s="143"/>
      <c r="J229" s="70"/>
      <c r="K229" s="70"/>
      <c r="L229" s="70"/>
      <c r="M229" s="70"/>
    </row>
    <row r="230" spans="1:13" ht="15.75" hidden="1">
      <c r="A230" s="76"/>
      <c r="B230" s="72"/>
      <c r="C230" s="73">
        <v>6050</v>
      </c>
      <c r="D230" s="93" t="s">
        <v>266</v>
      </c>
      <c r="E230" s="95">
        <v>40000</v>
      </c>
      <c r="F230" s="95">
        <v>40000</v>
      </c>
      <c r="G230" s="95">
        <v>100000</v>
      </c>
      <c r="H230" s="769">
        <v>100000</v>
      </c>
      <c r="I230" s="119"/>
      <c r="J230" s="70"/>
      <c r="K230" s="70"/>
      <c r="L230" s="70"/>
      <c r="M230" s="70"/>
    </row>
    <row r="231" spans="1:13" ht="15.75" hidden="1">
      <c r="A231" s="76"/>
      <c r="B231" s="72"/>
      <c r="C231" s="73">
        <v>6060</v>
      </c>
      <c r="D231" s="88" t="s">
        <v>267</v>
      </c>
      <c r="E231" s="91">
        <v>0</v>
      </c>
      <c r="F231" s="91">
        <v>0</v>
      </c>
      <c r="G231" s="91">
        <v>0</v>
      </c>
      <c r="H231" s="768">
        <v>0</v>
      </c>
      <c r="I231" s="85"/>
      <c r="J231" s="70"/>
      <c r="K231" s="70"/>
      <c r="L231" s="70"/>
      <c r="M231" s="70"/>
    </row>
    <row r="232" spans="1:13" ht="15.75" hidden="1">
      <c r="A232" s="76"/>
      <c r="B232" s="72"/>
      <c r="C232" s="73"/>
      <c r="D232" s="171"/>
      <c r="E232" s="79"/>
      <c r="F232" s="79"/>
      <c r="G232" s="79"/>
      <c r="H232" s="766"/>
      <c r="I232" s="85"/>
      <c r="J232" s="70"/>
      <c r="K232" s="70"/>
      <c r="L232" s="70"/>
      <c r="M232" s="70"/>
    </row>
    <row r="233" spans="1:13" ht="15.75">
      <c r="A233" s="76"/>
      <c r="B233" s="72">
        <v>75414</v>
      </c>
      <c r="C233" s="73"/>
      <c r="D233" s="186" t="s">
        <v>268</v>
      </c>
      <c r="E233" s="187">
        <f>SUM(E235:E240)</f>
        <v>21400</v>
      </c>
      <c r="F233" s="187">
        <f>SUM(F235:F240)</f>
        <v>21400</v>
      </c>
      <c r="G233" s="188">
        <f>SUM(G235:G240)</f>
        <v>14800</v>
      </c>
      <c r="H233" s="793">
        <f>SUM(H235:H240)</f>
        <v>14800</v>
      </c>
      <c r="I233" s="85">
        <f>SUM(H235:H239)</f>
        <v>14800</v>
      </c>
      <c r="J233" s="87">
        <f>H237</f>
        <v>12000</v>
      </c>
      <c r="K233" s="87">
        <f>SUM(H235:H236)</f>
        <v>1500</v>
      </c>
      <c r="L233" s="70"/>
      <c r="M233" s="148"/>
    </row>
    <row r="234" spans="1:13" ht="19.5" customHeight="1">
      <c r="A234" s="76"/>
      <c r="B234" s="72"/>
      <c r="C234" s="73"/>
      <c r="D234" s="186"/>
      <c r="E234" s="117"/>
      <c r="F234" s="117"/>
      <c r="G234" s="189"/>
      <c r="H234" s="794"/>
      <c r="I234" s="104"/>
      <c r="J234" s="70"/>
      <c r="K234" s="70"/>
      <c r="L234" s="70"/>
      <c r="M234" s="148"/>
    </row>
    <row r="235" spans="1:13" ht="15.75" hidden="1">
      <c r="A235" s="76"/>
      <c r="B235" s="72"/>
      <c r="C235" s="76">
        <v>4110</v>
      </c>
      <c r="D235" s="98" t="s">
        <v>258</v>
      </c>
      <c r="E235" s="145">
        <v>700</v>
      </c>
      <c r="F235" s="145">
        <v>700</v>
      </c>
      <c r="G235" s="145">
        <v>1500</v>
      </c>
      <c r="H235" s="781">
        <v>1500</v>
      </c>
      <c r="I235" s="104"/>
      <c r="J235" s="70"/>
      <c r="K235" s="70"/>
      <c r="L235" s="70"/>
      <c r="M235" s="148"/>
    </row>
    <row r="236" spans="1:13" ht="15.75" hidden="1">
      <c r="A236" s="76"/>
      <c r="B236" s="72"/>
      <c r="C236" s="73">
        <v>4120</v>
      </c>
      <c r="D236" s="77" t="s">
        <v>259</v>
      </c>
      <c r="E236" s="150">
        <v>0</v>
      </c>
      <c r="F236" s="150">
        <v>0</v>
      </c>
      <c r="G236" s="150">
        <v>0</v>
      </c>
      <c r="H236" s="783">
        <v>0</v>
      </c>
      <c r="I236" s="104"/>
      <c r="J236" s="70"/>
      <c r="K236" s="70"/>
      <c r="L236" s="70"/>
      <c r="M236" s="148"/>
    </row>
    <row r="237" spans="1:13" ht="15.75" hidden="1">
      <c r="A237" s="76"/>
      <c r="B237" s="72"/>
      <c r="C237" s="73">
        <v>4170</v>
      </c>
      <c r="D237" s="88" t="s">
        <v>142</v>
      </c>
      <c r="E237" s="91">
        <v>11700</v>
      </c>
      <c r="F237" s="91">
        <v>11700</v>
      </c>
      <c r="G237" s="91">
        <v>12000</v>
      </c>
      <c r="H237" s="768">
        <v>12000</v>
      </c>
      <c r="I237" s="101"/>
      <c r="J237" s="70"/>
      <c r="K237" s="70"/>
      <c r="L237" s="70"/>
      <c r="M237" s="70"/>
    </row>
    <row r="238" spans="1:13" ht="15.75" hidden="1">
      <c r="A238" s="120"/>
      <c r="B238" s="120"/>
      <c r="C238" s="122">
        <v>4300</v>
      </c>
      <c r="D238" s="123" t="s">
        <v>269</v>
      </c>
      <c r="E238" s="125">
        <v>0</v>
      </c>
      <c r="F238" s="125">
        <v>0</v>
      </c>
      <c r="G238" s="125">
        <v>700</v>
      </c>
      <c r="H238" s="776">
        <v>700</v>
      </c>
      <c r="I238" s="119"/>
      <c r="J238" s="70"/>
      <c r="K238" s="70"/>
      <c r="L238" s="70"/>
      <c r="M238" s="70"/>
    </row>
    <row r="239" spans="1:13" ht="15.75" hidden="1">
      <c r="A239" s="126"/>
      <c r="B239" s="175"/>
      <c r="C239" s="128">
        <v>4410</v>
      </c>
      <c r="D239" s="190" t="s">
        <v>270</v>
      </c>
      <c r="E239" s="177">
        <v>0</v>
      </c>
      <c r="F239" s="177">
        <v>0</v>
      </c>
      <c r="G239" s="177">
        <v>600</v>
      </c>
      <c r="H239" s="788">
        <v>600</v>
      </c>
      <c r="I239" s="119"/>
      <c r="J239" s="70"/>
      <c r="K239" s="70"/>
      <c r="L239" s="70"/>
      <c r="M239" s="70"/>
    </row>
    <row r="240" spans="1:13" ht="15.75" hidden="1">
      <c r="A240" s="76"/>
      <c r="B240" s="72"/>
      <c r="C240" s="73">
        <v>6060</v>
      </c>
      <c r="D240" s="93" t="s">
        <v>271</v>
      </c>
      <c r="E240" s="95">
        <v>9000</v>
      </c>
      <c r="F240" s="95">
        <v>9000</v>
      </c>
      <c r="G240" s="95">
        <v>0</v>
      </c>
      <c r="H240" s="769">
        <v>0</v>
      </c>
      <c r="I240" s="89"/>
      <c r="J240" s="70"/>
      <c r="K240" s="70"/>
      <c r="L240" s="70"/>
      <c r="M240" s="70"/>
    </row>
    <row r="241" spans="1:13" ht="15.75" hidden="1">
      <c r="A241" s="76"/>
      <c r="B241" s="72"/>
      <c r="C241" s="73"/>
      <c r="D241" s="191"/>
      <c r="E241" s="155"/>
      <c r="F241" s="155"/>
      <c r="G241" s="156"/>
      <c r="H241" s="784"/>
      <c r="I241" s="89"/>
      <c r="J241" s="70"/>
      <c r="K241" s="70"/>
      <c r="L241" s="70"/>
      <c r="M241" s="70"/>
    </row>
    <row r="242" spans="1:13" ht="15.75">
      <c r="A242" s="76"/>
      <c r="B242" s="76">
        <v>75495</v>
      </c>
      <c r="C242" s="73"/>
      <c r="D242" s="107" t="s">
        <v>240</v>
      </c>
      <c r="E242" s="192">
        <f>SUM(E243:E245)</f>
        <v>12003</v>
      </c>
      <c r="F242" s="192">
        <f>SUM(F243:F245)</f>
        <v>12003</v>
      </c>
      <c r="G242" s="108">
        <f>SUM(G243:G245)</f>
        <v>0</v>
      </c>
      <c r="H242" s="771">
        <f>SUM(H243:H245)</f>
        <v>0</v>
      </c>
      <c r="I242" s="89"/>
      <c r="J242" s="70"/>
      <c r="K242" s="70"/>
      <c r="L242" s="70"/>
      <c r="M242" s="70"/>
    </row>
    <row r="243" spans="1:13" ht="15.75" hidden="1">
      <c r="A243" s="76"/>
      <c r="B243" s="72"/>
      <c r="C243" s="73">
        <v>4210</v>
      </c>
      <c r="D243" s="88" t="s">
        <v>260</v>
      </c>
      <c r="E243" s="155">
        <v>1500</v>
      </c>
      <c r="F243" s="155">
        <v>1500</v>
      </c>
      <c r="G243" s="156">
        <v>0</v>
      </c>
      <c r="H243" s="784">
        <v>0</v>
      </c>
      <c r="I243" s="89"/>
      <c r="J243" s="70"/>
      <c r="K243" s="70"/>
      <c r="L243" s="70"/>
      <c r="M243" s="70"/>
    </row>
    <row r="244" spans="1:13" ht="15.75" hidden="1">
      <c r="A244" s="76"/>
      <c r="B244" s="72"/>
      <c r="C244" s="73">
        <v>4260</v>
      </c>
      <c r="D244" s="88" t="s">
        <v>261</v>
      </c>
      <c r="E244" s="78">
        <v>5000</v>
      </c>
      <c r="F244" s="78">
        <v>5000</v>
      </c>
      <c r="G244" s="79">
        <v>0</v>
      </c>
      <c r="H244" s="766">
        <v>0</v>
      </c>
      <c r="I244" s="89"/>
      <c r="J244" s="70"/>
      <c r="K244" s="70"/>
      <c r="L244" s="70"/>
      <c r="M244" s="70"/>
    </row>
    <row r="245" spans="1:13" ht="15.75" hidden="1">
      <c r="A245" s="76"/>
      <c r="B245" s="72"/>
      <c r="C245" s="73">
        <v>4300</v>
      </c>
      <c r="D245" s="77" t="s">
        <v>161</v>
      </c>
      <c r="E245" s="78">
        <v>5503</v>
      </c>
      <c r="F245" s="78">
        <v>5503</v>
      </c>
      <c r="G245" s="79">
        <v>0</v>
      </c>
      <c r="H245" s="766">
        <v>0</v>
      </c>
      <c r="I245" s="96"/>
      <c r="J245" s="70"/>
      <c r="K245" s="70"/>
      <c r="L245" s="70"/>
      <c r="M245" s="70"/>
    </row>
    <row r="246" spans="1:13" ht="15.75">
      <c r="A246" s="76"/>
      <c r="B246" s="72"/>
      <c r="C246" s="73"/>
      <c r="D246" s="77"/>
      <c r="E246" s="78"/>
      <c r="F246" s="78"/>
      <c r="G246" s="79"/>
      <c r="H246" s="766"/>
      <c r="I246" s="96"/>
      <c r="J246" s="70"/>
      <c r="K246" s="70"/>
      <c r="L246" s="70"/>
      <c r="M246" s="70"/>
    </row>
    <row r="247" spans="1:13" ht="15.75">
      <c r="A247" s="112">
        <v>756</v>
      </c>
      <c r="B247" s="72"/>
      <c r="C247" s="73"/>
      <c r="D247" s="629" t="s">
        <v>272</v>
      </c>
      <c r="E247" s="630"/>
      <c r="F247" s="630"/>
      <c r="G247" s="631"/>
      <c r="H247" s="790"/>
      <c r="I247" s="89"/>
      <c r="J247" s="70"/>
      <c r="K247" s="70"/>
      <c r="L247" s="70"/>
      <c r="M247" s="70"/>
    </row>
    <row r="248" spans="1:13" ht="15.75">
      <c r="A248" s="76"/>
      <c r="B248" s="72"/>
      <c r="C248" s="73"/>
      <c r="D248" s="629" t="s">
        <v>273</v>
      </c>
      <c r="E248" s="630"/>
      <c r="F248" s="630"/>
      <c r="G248" s="631"/>
      <c r="H248" s="790"/>
      <c r="I248" s="89"/>
      <c r="J248" s="70"/>
      <c r="K248" s="70"/>
      <c r="L248" s="70"/>
      <c r="M248" s="70"/>
    </row>
    <row r="249" spans="1:13" ht="15.75">
      <c r="A249" s="76"/>
      <c r="B249" s="72"/>
      <c r="C249" s="73"/>
      <c r="D249" s="629" t="s">
        <v>274</v>
      </c>
      <c r="E249" s="630"/>
      <c r="F249" s="630"/>
      <c r="G249" s="631"/>
      <c r="H249" s="790"/>
      <c r="I249" s="89"/>
      <c r="J249" s="70"/>
      <c r="K249" s="70"/>
      <c r="L249" s="70"/>
      <c r="M249" s="70"/>
    </row>
    <row r="250" spans="1:13" ht="16.5" thickBot="1">
      <c r="A250" s="76"/>
      <c r="B250" s="72"/>
      <c r="C250" s="73"/>
      <c r="D250" s="620" t="s">
        <v>275</v>
      </c>
      <c r="E250" s="624">
        <f>E253</f>
        <v>90850</v>
      </c>
      <c r="F250" s="624">
        <f>F253</f>
        <v>90850</v>
      </c>
      <c r="G250" s="625">
        <f>G253</f>
        <v>90850</v>
      </c>
      <c r="H250" s="775">
        <f>H253</f>
        <v>90850</v>
      </c>
      <c r="I250" s="184"/>
      <c r="J250" s="75"/>
      <c r="K250" s="75"/>
      <c r="L250" s="75"/>
      <c r="M250" s="75"/>
    </row>
    <row r="251" spans="1:13" ht="15.75">
      <c r="A251" s="76"/>
      <c r="B251" s="72"/>
      <c r="C251" s="73"/>
      <c r="D251" s="193"/>
      <c r="E251" s="194"/>
      <c r="F251" s="194"/>
      <c r="G251" s="195"/>
      <c r="H251" s="795"/>
      <c r="I251" s="103"/>
      <c r="J251" s="70"/>
      <c r="K251" s="70"/>
      <c r="L251" s="70"/>
      <c r="M251" s="70"/>
    </row>
    <row r="252" spans="1:13" ht="15.75">
      <c r="A252" s="76"/>
      <c r="B252" s="72">
        <v>75647</v>
      </c>
      <c r="C252" s="73"/>
      <c r="D252" s="109" t="s">
        <v>276</v>
      </c>
      <c r="E252" s="117"/>
      <c r="F252" s="117"/>
      <c r="G252" s="79"/>
      <c r="H252" s="766"/>
      <c r="I252" s="85"/>
      <c r="J252" s="70"/>
      <c r="K252" s="70"/>
      <c r="L252" s="70"/>
      <c r="M252" s="70"/>
    </row>
    <row r="253" spans="1:13" ht="15.75">
      <c r="A253" s="76"/>
      <c r="B253" s="72"/>
      <c r="C253" s="73"/>
      <c r="D253" s="109" t="s">
        <v>277</v>
      </c>
      <c r="E253" s="110">
        <f>SUM(E255:E258)</f>
        <v>90850</v>
      </c>
      <c r="F253" s="110">
        <f>SUM(F255:F258)</f>
        <v>90850</v>
      </c>
      <c r="G253" s="111">
        <f>SUM(G255:G258)</f>
        <v>90850</v>
      </c>
      <c r="H253" s="772">
        <f>SUM(H255:H258)</f>
        <v>90850</v>
      </c>
      <c r="I253" s="86">
        <f>SUM(H255:H258)</f>
        <v>90850</v>
      </c>
      <c r="J253" s="148">
        <f>SUM(H255)</f>
        <v>73000</v>
      </c>
      <c r="K253" s="148">
        <f>SUM(H256:H257)</f>
        <v>11850</v>
      </c>
      <c r="L253" s="70"/>
      <c r="M253" s="70"/>
    </row>
    <row r="254" spans="1:13" s="807" customFormat="1" ht="15.75">
      <c r="A254" s="76"/>
      <c r="B254" s="72"/>
      <c r="C254" s="73"/>
      <c r="D254" s="77"/>
      <c r="E254" s="78"/>
      <c r="F254" s="78"/>
      <c r="G254" s="79"/>
      <c r="H254" s="766"/>
      <c r="I254" s="62"/>
      <c r="J254" s="70"/>
      <c r="K254" s="70"/>
      <c r="L254" s="70"/>
      <c r="M254" s="70"/>
    </row>
    <row r="255" spans="1:13" s="807" customFormat="1" ht="15.75" hidden="1">
      <c r="A255" s="76"/>
      <c r="B255" s="72"/>
      <c r="C255" s="73">
        <v>4100</v>
      </c>
      <c r="D255" s="88" t="s">
        <v>278</v>
      </c>
      <c r="E255" s="91">
        <v>73000</v>
      </c>
      <c r="F255" s="91">
        <v>73000</v>
      </c>
      <c r="G255" s="91">
        <v>73000</v>
      </c>
      <c r="H255" s="768">
        <v>73000</v>
      </c>
      <c r="I255" s="196"/>
      <c r="J255" s="70"/>
      <c r="K255" s="70"/>
      <c r="L255" s="70"/>
      <c r="M255" s="70"/>
    </row>
    <row r="256" spans="1:13" ht="15.75" hidden="1">
      <c r="A256" s="76"/>
      <c r="B256" s="72"/>
      <c r="C256" s="73">
        <v>4110</v>
      </c>
      <c r="D256" s="88" t="s">
        <v>203</v>
      </c>
      <c r="E256" s="91">
        <v>10100</v>
      </c>
      <c r="F256" s="91">
        <v>10100</v>
      </c>
      <c r="G256" s="91">
        <v>10100</v>
      </c>
      <c r="H256" s="768">
        <v>10100</v>
      </c>
      <c r="I256" s="103"/>
      <c r="J256" s="70"/>
      <c r="K256" s="70"/>
      <c r="L256" s="70"/>
      <c r="M256" s="70"/>
    </row>
    <row r="257" spans="1:13" ht="15.75" hidden="1">
      <c r="A257" s="76"/>
      <c r="B257" s="72"/>
      <c r="C257" s="73">
        <v>4120</v>
      </c>
      <c r="D257" s="88" t="s">
        <v>279</v>
      </c>
      <c r="E257" s="91">
        <v>1750</v>
      </c>
      <c r="F257" s="91">
        <v>1750</v>
      </c>
      <c r="G257" s="91">
        <v>1750</v>
      </c>
      <c r="H257" s="768">
        <v>1750</v>
      </c>
      <c r="I257" s="89"/>
      <c r="J257" s="70"/>
      <c r="K257" s="70"/>
      <c r="L257" s="70"/>
      <c r="M257" s="70"/>
    </row>
    <row r="258" spans="1:13" ht="15.75" hidden="1">
      <c r="A258" s="76"/>
      <c r="B258" s="72"/>
      <c r="C258" s="73">
        <v>4430</v>
      </c>
      <c r="D258" s="98" t="s">
        <v>280</v>
      </c>
      <c r="E258" s="144">
        <v>6000</v>
      </c>
      <c r="F258" s="144">
        <v>6000</v>
      </c>
      <c r="G258" s="145">
        <v>6000</v>
      </c>
      <c r="H258" s="781">
        <v>6000</v>
      </c>
      <c r="I258" s="89"/>
      <c r="J258" s="70"/>
      <c r="K258" s="70"/>
      <c r="L258" s="70"/>
      <c r="M258" s="70"/>
    </row>
    <row r="259" spans="1:13" ht="15.75" hidden="1">
      <c r="A259" s="76"/>
      <c r="B259" s="72"/>
      <c r="C259" s="73"/>
      <c r="D259" s="98"/>
      <c r="E259" s="78"/>
      <c r="F259" s="78"/>
      <c r="G259" s="79"/>
      <c r="H259" s="766"/>
      <c r="I259" s="143"/>
      <c r="J259" s="70"/>
      <c r="K259" s="70"/>
      <c r="L259" s="70"/>
      <c r="M259" s="70"/>
    </row>
    <row r="260" spans="1:13" ht="15.75" hidden="1">
      <c r="A260" s="76"/>
      <c r="B260" s="72"/>
      <c r="C260" s="73"/>
      <c r="D260" s="98"/>
      <c r="E260" s="78"/>
      <c r="F260" s="78"/>
      <c r="G260" s="79"/>
      <c r="H260" s="766"/>
      <c r="I260" s="96"/>
      <c r="J260" s="70"/>
      <c r="K260" s="70"/>
      <c r="L260" s="70"/>
      <c r="M260" s="70"/>
    </row>
    <row r="261" spans="1:13" ht="16.5" thickBot="1">
      <c r="A261" s="112">
        <v>757</v>
      </c>
      <c r="B261" s="72"/>
      <c r="C261" s="73"/>
      <c r="D261" s="620" t="s">
        <v>281</v>
      </c>
      <c r="E261" s="624">
        <f>E264</f>
        <v>570700</v>
      </c>
      <c r="F261" s="624">
        <f>F264</f>
        <v>550000</v>
      </c>
      <c r="G261" s="625">
        <f>G264</f>
        <v>794498</v>
      </c>
      <c r="H261" s="775">
        <f>H264</f>
        <v>847398</v>
      </c>
      <c r="I261" s="184"/>
      <c r="J261" s="75"/>
      <c r="K261" s="75"/>
      <c r="L261" s="75"/>
      <c r="M261" s="75"/>
    </row>
    <row r="262" spans="1:13" ht="15.75">
      <c r="A262" s="76"/>
      <c r="B262" s="72"/>
      <c r="C262" s="73"/>
      <c r="D262" s="77" t="s">
        <v>282</v>
      </c>
      <c r="E262" s="78"/>
      <c r="F262" s="78"/>
      <c r="G262" s="79"/>
      <c r="H262" s="766"/>
      <c r="I262" s="119"/>
      <c r="J262" s="70"/>
      <c r="K262" s="70"/>
      <c r="L262" s="70"/>
      <c r="M262" s="70"/>
    </row>
    <row r="263" spans="1:13" ht="15.75">
      <c r="A263" s="76"/>
      <c r="B263" s="72">
        <v>75702</v>
      </c>
      <c r="C263" s="73"/>
      <c r="D263" s="82" t="s">
        <v>283</v>
      </c>
      <c r="E263" s="117"/>
      <c r="F263" s="117"/>
      <c r="G263" s="118"/>
      <c r="H263" s="774"/>
      <c r="I263" s="169"/>
      <c r="J263" s="70"/>
      <c r="K263" s="70"/>
      <c r="L263" s="70"/>
      <c r="M263" s="70"/>
    </row>
    <row r="264" spans="1:13" ht="15.75">
      <c r="A264" s="76"/>
      <c r="B264" s="72"/>
      <c r="C264" s="73"/>
      <c r="D264" s="82" t="s">
        <v>284</v>
      </c>
      <c r="E264" s="83">
        <f>SUM(E266:E268)</f>
        <v>570700</v>
      </c>
      <c r="F264" s="83">
        <f>SUM(F266:F268)</f>
        <v>550000</v>
      </c>
      <c r="G264" s="84">
        <f>SUM(G266:G268)</f>
        <v>794498</v>
      </c>
      <c r="H264" s="767">
        <f>SUM(H266:H268)</f>
        <v>847398</v>
      </c>
      <c r="I264" s="86">
        <f>SUM(H266:H268)</f>
        <v>847398</v>
      </c>
      <c r="J264" s="70"/>
      <c r="K264" s="70"/>
      <c r="L264" s="70"/>
      <c r="M264" s="70"/>
    </row>
    <row r="265" spans="1:13" ht="15.75">
      <c r="A265" s="76"/>
      <c r="B265" s="72"/>
      <c r="C265" s="73"/>
      <c r="D265" s="82"/>
      <c r="E265" s="117"/>
      <c r="F265" s="117"/>
      <c r="G265" s="118"/>
      <c r="H265" s="774"/>
      <c r="I265" s="103"/>
      <c r="J265" s="70"/>
      <c r="K265" s="70"/>
      <c r="L265" s="70"/>
      <c r="M265" s="70"/>
    </row>
    <row r="266" spans="1:13" ht="15.75" hidden="1">
      <c r="A266" s="76"/>
      <c r="B266" s="72"/>
      <c r="C266" s="73">
        <v>4300</v>
      </c>
      <c r="D266" s="88" t="s">
        <v>161</v>
      </c>
      <c r="E266" s="78">
        <v>0</v>
      </c>
      <c r="F266" s="78">
        <v>0</v>
      </c>
      <c r="G266" s="79">
        <v>0</v>
      </c>
      <c r="H266" s="766">
        <v>0</v>
      </c>
      <c r="I266" s="89"/>
      <c r="J266" s="70"/>
      <c r="K266" s="70"/>
      <c r="L266" s="70"/>
      <c r="M266" s="70"/>
    </row>
    <row r="267" spans="1:13" ht="31.5" hidden="1">
      <c r="A267" s="76"/>
      <c r="B267" s="72"/>
      <c r="C267" s="73">
        <v>8070</v>
      </c>
      <c r="D267" s="197" t="s">
        <v>285</v>
      </c>
      <c r="E267" s="94">
        <v>270700</v>
      </c>
      <c r="F267" s="94">
        <v>260000</v>
      </c>
      <c r="G267" s="95">
        <v>414498</v>
      </c>
      <c r="H267" s="769">
        <v>467398</v>
      </c>
      <c r="I267" s="89"/>
      <c r="J267" s="70"/>
      <c r="K267" s="70"/>
      <c r="L267" s="70"/>
      <c r="M267" s="70"/>
    </row>
    <row r="268" spans="1:13" ht="15.75" hidden="1">
      <c r="A268" s="76"/>
      <c r="B268" s="76"/>
      <c r="C268" s="76">
        <v>8110</v>
      </c>
      <c r="D268" s="98" t="s">
        <v>286</v>
      </c>
      <c r="E268" s="144">
        <v>300000</v>
      </c>
      <c r="F268" s="144">
        <v>290000</v>
      </c>
      <c r="G268" s="145">
        <v>380000</v>
      </c>
      <c r="H268" s="781">
        <v>380000</v>
      </c>
      <c r="I268" s="89"/>
      <c r="J268" s="70"/>
      <c r="K268" s="70"/>
      <c r="L268" s="70"/>
      <c r="M268" s="70"/>
    </row>
    <row r="269" spans="1:13" ht="15.75" hidden="1">
      <c r="A269" s="76"/>
      <c r="B269" s="72"/>
      <c r="C269" s="73"/>
      <c r="D269" s="77"/>
      <c r="E269" s="79"/>
      <c r="F269" s="79"/>
      <c r="G269" s="79"/>
      <c r="H269" s="766"/>
      <c r="I269" s="89"/>
      <c r="J269" s="70"/>
      <c r="K269" s="70"/>
      <c r="L269" s="70"/>
      <c r="M269" s="70"/>
    </row>
    <row r="270" spans="1:13" ht="15.75" hidden="1">
      <c r="A270" s="76"/>
      <c r="B270" s="72"/>
      <c r="C270" s="73"/>
      <c r="D270" s="88"/>
      <c r="E270" s="78"/>
      <c r="F270" s="78"/>
      <c r="G270" s="79"/>
      <c r="H270" s="766"/>
      <c r="I270" s="89"/>
      <c r="J270" s="70"/>
      <c r="K270" s="70"/>
      <c r="L270" s="70"/>
      <c r="M270" s="70"/>
    </row>
    <row r="271" spans="1:13" ht="16.5" thickBot="1">
      <c r="A271" s="112">
        <v>758</v>
      </c>
      <c r="B271" s="72"/>
      <c r="C271" s="73"/>
      <c r="D271" s="620" t="s">
        <v>287</v>
      </c>
      <c r="E271" s="624">
        <f>E273+E279</f>
        <v>296031</v>
      </c>
      <c r="F271" s="624">
        <f>F273+F279</f>
        <v>296031</v>
      </c>
      <c r="G271" s="625">
        <f>G273+G279</f>
        <v>355000</v>
      </c>
      <c r="H271" s="775">
        <f>H273+H279</f>
        <v>365000</v>
      </c>
      <c r="I271" s="184"/>
      <c r="J271" s="75"/>
      <c r="K271" s="75"/>
      <c r="L271" s="75"/>
      <c r="M271" s="75"/>
    </row>
    <row r="272" spans="1:13" s="807" customFormat="1" ht="15.75">
      <c r="A272" s="120"/>
      <c r="B272" s="120"/>
      <c r="C272" s="122"/>
      <c r="D272" s="198"/>
      <c r="E272" s="199"/>
      <c r="F272" s="199"/>
      <c r="G272" s="200"/>
      <c r="H272" s="796"/>
      <c r="I272" s="201"/>
      <c r="J272" s="142"/>
      <c r="K272" s="142"/>
      <c r="L272" s="142"/>
      <c r="M272" s="142"/>
    </row>
    <row r="273" spans="1:13" ht="15.75">
      <c r="A273" s="76"/>
      <c r="B273" s="76">
        <v>75809</v>
      </c>
      <c r="C273" s="72"/>
      <c r="D273" s="109" t="s">
        <v>288</v>
      </c>
      <c r="E273" s="110">
        <f>SUM(E275)</f>
        <v>5000</v>
      </c>
      <c r="F273" s="110">
        <f>SUM(F275)</f>
        <v>5000</v>
      </c>
      <c r="G273" s="111">
        <f>SUM(G275)</f>
        <v>5000</v>
      </c>
      <c r="H273" s="772">
        <f>SUM(H275)</f>
        <v>5000</v>
      </c>
      <c r="I273" s="103">
        <f>SUM(H275)</f>
        <v>5000</v>
      </c>
      <c r="J273" s="70"/>
      <c r="K273" s="70"/>
      <c r="L273" s="70"/>
      <c r="M273" s="70"/>
    </row>
    <row r="274" spans="1:13" ht="15.75" hidden="1">
      <c r="A274" s="76"/>
      <c r="B274" s="72"/>
      <c r="C274" s="73"/>
      <c r="D274" s="186"/>
      <c r="E274" s="117"/>
      <c r="F274" s="117"/>
      <c r="G274" s="118"/>
      <c r="H274" s="774"/>
      <c r="I274" s="89"/>
      <c r="J274" s="70"/>
      <c r="K274" s="70"/>
      <c r="L274" s="70"/>
      <c r="M274" s="70"/>
    </row>
    <row r="275" spans="1:13" ht="15.75" hidden="1">
      <c r="A275" s="76"/>
      <c r="B275" s="72"/>
      <c r="C275" s="73">
        <v>2710</v>
      </c>
      <c r="D275" s="88" t="s">
        <v>289</v>
      </c>
      <c r="E275" s="144">
        <v>5000</v>
      </c>
      <c r="F275" s="144">
        <v>5000</v>
      </c>
      <c r="G275" s="145">
        <v>5000</v>
      </c>
      <c r="H275" s="781">
        <v>5000</v>
      </c>
      <c r="I275" s="89"/>
      <c r="J275" s="70"/>
      <c r="K275" s="70"/>
      <c r="L275" s="70"/>
      <c r="M275" s="70"/>
    </row>
    <row r="276" spans="1:13" ht="15.75" hidden="1">
      <c r="A276" s="76"/>
      <c r="B276" s="72"/>
      <c r="C276" s="73"/>
      <c r="D276" s="88" t="s">
        <v>290</v>
      </c>
      <c r="E276" s="79"/>
      <c r="F276" s="79"/>
      <c r="G276" s="79"/>
      <c r="H276" s="766"/>
      <c r="I276" s="89"/>
      <c r="J276" s="70"/>
      <c r="K276" s="70"/>
      <c r="L276" s="70"/>
      <c r="M276" s="70"/>
    </row>
    <row r="277" spans="1:13" ht="15.75" hidden="1">
      <c r="A277" s="76"/>
      <c r="B277" s="72"/>
      <c r="C277" s="73"/>
      <c r="D277" s="98"/>
      <c r="E277" s="78"/>
      <c r="F277" s="78"/>
      <c r="G277" s="79"/>
      <c r="H277" s="766"/>
      <c r="I277" s="89"/>
      <c r="J277" s="70"/>
      <c r="K277" s="70"/>
      <c r="L277" s="70"/>
      <c r="M277" s="70"/>
    </row>
    <row r="278" spans="1:13" ht="15.75">
      <c r="A278" s="76"/>
      <c r="B278" s="72"/>
      <c r="C278" s="73"/>
      <c r="D278" s="98"/>
      <c r="E278" s="78"/>
      <c r="F278" s="78"/>
      <c r="G278" s="79"/>
      <c r="H278" s="766"/>
      <c r="I278" s="89"/>
      <c r="J278" s="70"/>
      <c r="K278" s="70"/>
      <c r="L278" s="70"/>
      <c r="M278" s="70"/>
    </row>
    <row r="279" spans="1:13" ht="15.75">
      <c r="A279" s="76"/>
      <c r="B279" s="72">
        <v>75818</v>
      </c>
      <c r="C279" s="73"/>
      <c r="D279" s="116" t="s">
        <v>291</v>
      </c>
      <c r="E279" s="110">
        <f>SUM(E281)</f>
        <v>291031</v>
      </c>
      <c r="F279" s="110">
        <f>SUM(F281)</f>
        <v>291031</v>
      </c>
      <c r="G279" s="111">
        <f>SUM(G281)</f>
        <v>350000</v>
      </c>
      <c r="H279" s="772">
        <f>SUM(H281)</f>
        <v>360000</v>
      </c>
      <c r="I279" s="85">
        <f>SUM(H281)</f>
        <v>360000</v>
      </c>
      <c r="J279" s="70"/>
      <c r="K279" s="70"/>
      <c r="L279" s="70"/>
      <c r="M279" s="70"/>
    </row>
    <row r="280" spans="1:13" ht="15.75">
      <c r="A280" s="76"/>
      <c r="B280" s="72"/>
      <c r="C280" s="76"/>
      <c r="D280" s="98"/>
      <c r="E280" s="79"/>
      <c r="F280" s="79"/>
      <c r="G280" s="79"/>
      <c r="H280" s="766"/>
      <c r="I280" s="101"/>
      <c r="J280" s="70"/>
      <c r="K280" s="70"/>
      <c r="L280" s="70"/>
      <c r="M280" s="70"/>
    </row>
    <row r="281" spans="1:13" ht="15.75" hidden="1">
      <c r="A281" s="76"/>
      <c r="B281" s="76"/>
      <c r="C281" s="73">
        <v>4810</v>
      </c>
      <c r="D281" s="102" t="s">
        <v>292</v>
      </c>
      <c r="E281" s="60">
        <v>291031</v>
      </c>
      <c r="F281" s="60">
        <v>291031</v>
      </c>
      <c r="G281" s="61">
        <v>350000</v>
      </c>
      <c r="H281" s="763">
        <v>360000</v>
      </c>
      <c r="I281" s="119"/>
      <c r="J281" s="70"/>
      <c r="K281" s="70"/>
      <c r="L281" s="70"/>
      <c r="M281" s="70"/>
    </row>
    <row r="282" spans="1:13" s="807" customFormat="1" ht="15.75">
      <c r="A282" s="76"/>
      <c r="B282" s="72"/>
      <c r="C282" s="73"/>
      <c r="D282" s="202"/>
      <c r="E282" s="194"/>
      <c r="F282" s="194"/>
      <c r="G282" s="195"/>
      <c r="H282" s="795"/>
      <c r="I282" s="101"/>
      <c r="J282" s="70"/>
      <c r="K282" s="70"/>
      <c r="L282" s="70"/>
      <c r="M282" s="70"/>
    </row>
    <row r="283" spans="1:13" ht="16.5" thickBot="1">
      <c r="A283" s="112">
        <v>801</v>
      </c>
      <c r="B283" s="105"/>
      <c r="C283" s="73"/>
      <c r="D283" s="620" t="s">
        <v>293</v>
      </c>
      <c r="E283" s="624">
        <f>E285+E312+E325+E347+E353+E378+E392+E416+E412</f>
        <v>13435227</v>
      </c>
      <c r="F283" s="624">
        <f>F285+F312+F325+F347+F353+F378+F392+F416+F412</f>
        <v>13488277</v>
      </c>
      <c r="G283" s="625">
        <f>G285+G312+G325+G347+G353+G378+G392+G412+G416</f>
        <v>13308634</v>
      </c>
      <c r="H283" s="775">
        <f>H285+H312+H325+H347+H353+H378+H392+H412+H416</f>
        <v>13270877</v>
      </c>
      <c r="I283" s="74"/>
      <c r="J283" s="75"/>
      <c r="K283" s="75"/>
      <c r="L283" s="75"/>
      <c r="M283" s="75"/>
    </row>
    <row r="284" spans="1:13" ht="15.75">
      <c r="A284" s="76"/>
      <c r="B284" s="105"/>
      <c r="C284" s="73"/>
      <c r="D284" s="77"/>
      <c r="E284" s="78"/>
      <c r="F284" s="78"/>
      <c r="G284" s="79"/>
      <c r="H284" s="766"/>
      <c r="I284" s="119"/>
      <c r="J284" s="70"/>
      <c r="K284" s="70"/>
      <c r="L284" s="70"/>
      <c r="M284" s="70"/>
    </row>
    <row r="285" spans="1:13" ht="15.75">
      <c r="A285" s="76"/>
      <c r="B285" s="105">
        <v>80101</v>
      </c>
      <c r="C285" s="73"/>
      <c r="D285" s="82" t="s">
        <v>294</v>
      </c>
      <c r="E285" s="83">
        <f>SUM(E287:E310)</f>
        <v>5771049</v>
      </c>
      <c r="F285" s="83">
        <f>SUM(F287:F310)</f>
        <v>5771049</v>
      </c>
      <c r="G285" s="84">
        <f>SUM(G287:G310)</f>
        <v>5548345</v>
      </c>
      <c r="H285" s="767">
        <f>SUM(H287:H310)</f>
        <v>5548345</v>
      </c>
      <c r="I285" s="85">
        <f>SUM(H287:H306)</f>
        <v>5548345</v>
      </c>
      <c r="J285" s="87">
        <f>H289+H290+H294</f>
        <v>3744113</v>
      </c>
      <c r="K285" s="87">
        <f>H291+H292</f>
        <v>795719</v>
      </c>
      <c r="L285" s="70"/>
      <c r="M285" s="87"/>
    </row>
    <row r="286" spans="1:13" ht="15.75" hidden="1">
      <c r="A286" s="76"/>
      <c r="B286" s="105"/>
      <c r="C286" s="73"/>
      <c r="D286" s="88"/>
      <c r="E286" s="78"/>
      <c r="F286" s="78"/>
      <c r="G286" s="79"/>
      <c r="H286" s="766"/>
      <c r="I286" s="89"/>
      <c r="J286" s="70"/>
      <c r="K286" s="70"/>
      <c r="L286" s="70"/>
      <c r="M286" s="70"/>
    </row>
    <row r="287" spans="1:13" ht="15.75" hidden="1">
      <c r="A287" s="76"/>
      <c r="B287" s="105"/>
      <c r="C287" s="73">
        <v>3020</v>
      </c>
      <c r="D287" s="88" t="s">
        <v>257</v>
      </c>
      <c r="E287" s="90">
        <v>274939</v>
      </c>
      <c r="F287" s="90">
        <v>274939</v>
      </c>
      <c r="G287" s="91">
        <v>280435</v>
      </c>
      <c r="H287" s="768">
        <v>280435</v>
      </c>
      <c r="I287" s="96"/>
      <c r="J287" s="70"/>
      <c r="K287" s="70"/>
      <c r="L287" s="70"/>
      <c r="M287" s="70"/>
    </row>
    <row r="288" spans="1:13" s="807" customFormat="1" ht="15.75" hidden="1">
      <c r="A288" s="76"/>
      <c r="B288" s="105"/>
      <c r="C288" s="73">
        <v>3260</v>
      </c>
      <c r="D288" s="88" t="s">
        <v>295</v>
      </c>
      <c r="E288" s="90">
        <v>4226</v>
      </c>
      <c r="F288" s="90">
        <v>4226</v>
      </c>
      <c r="G288" s="91">
        <v>0</v>
      </c>
      <c r="H288" s="768">
        <v>0</v>
      </c>
      <c r="I288" s="172"/>
      <c r="J288" s="70"/>
      <c r="K288" s="70"/>
      <c r="L288" s="70"/>
      <c r="M288" s="70"/>
    </row>
    <row r="289" spans="1:13" ht="15.75" hidden="1">
      <c r="A289" s="76"/>
      <c r="B289" s="105"/>
      <c r="C289" s="73">
        <v>4010</v>
      </c>
      <c r="D289" s="88" t="s">
        <v>296</v>
      </c>
      <c r="E289" s="90">
        <v>3280479</v>
      </c>
      <c r="F289" s="90">
        <v>3280479</v>
      </c>
      <c r="G289" s="91">
        <v>3490370</v>
      </c>
      <c r="H289" s="768">
        <v>3490370</v>
      </c>
      <c r="I289" s="119"/>
      <c r="J289" s="70"/>
      <c r="K289" s="70"/>
      <c r="L289" s="70"/>
      <c r="M289" s="70"/>
    </row>
    <row r="290" spans="1:13" ht="15.75" hidden="1">
      <c r="A290" s="76"/>
      <c r="B290" s="105"/>
      <c r="C290" s="73">
        <v>4040</v>
      </c>
      <c r="D290" s="88" t="s">
        <v>297</v>
      </c>
      <c r="E290" s="90">
        <v>259744</v>
      </c>
      <c r="F290" s="90">
        <v>259744</v>
      </c>
      <c r="G290" s="91">
        <v>253743</v>
      </c>
      <c r="H290" s="768">
        <v>253743</v>
      </c>
      <c r="I290" s="89"/>
      <c r="J290" s="70"/>
      <c r="K290" s="70"/>
      <c r="L290" s="70"/>
      <c r="M290" s="70"/>
    </row>
    <row r="291" spans="1:13" ht="15.75" hidden="1">
      <c r="A291" s="76"/>
      <c r="B291" s="105"/>
      <c r="C291" s="73">
        <v>4110</v>
      </c>
      <c r="D291" s="88" t="s">
        <v>220</v>
      </c>
      <c r="E291" s="90">
        <v>670198</v>
      </c>
      <c r="F291" s="90">
        <v>670198</v>
      </c>
      <c r="G291" s="91">
        <v>700403</v>
      </c>
      <c r="H291" s="768">
        <v>700403</v>
      </c>
      <c r="I291" s="89"/>
      <c r="J291" s="70"/>
      <c r="K291" s="70"/>
      <c r="L291" s="70"/>
      <c r="M291" s="70"/>
    </row>
    <row r="292" spans="1:13" ht="15.75" hidden="1">
      <c r="A292" s="76"/>
      <c r="B292" s="105"/>
      <c r="C292" s="73">
        <v>4120</v>
      </c>
      <c r="D292" s="88" t="s">
        <v>298</v>
      </c>
      <c r="E292" s="90">
        <v>91272</v>
      </c>
      <c r="F292" s="90">
        <v>91272</v>
      </c>
      <c r="G292" s="91">
        <v>95316</v>
      </c>
      <c r="H292" s="768">
        <v>95316</v>
      </c>
      <c r="I292" s="89"/>
      <c r="J292" s="70"/>
      <c r="K292" s="70"/>
      <c r="L292" s="70"/>
      <c r="M292" s="70"/>
    </row>
    <row r="293" spans="1:13" ht="15.75" hidden="1">
      <c r="A293" s="76"/>
      <c r="B293" s="105"/>
      <c r="C293" s="73">
        <v>4140</v>
      </c>
      <c r="D293" s="88" t="s">
        <v>299</v>
      </c>
      <c r="E293" s="90">
        <v>0</v>
      </c>
      <c r="F293" s="90">
        <v>0</v>
      </c>
      <c r="G293" s="91">
        <v>0</v>
      </c>
      <c r="H293" s="768">
        <v>0</v>
      </c>
      <c r="I293" s="89"/>
      <c r="J293" s="70"/>
      <c r="K293" s="70"/>
      <c r="L293" s="70"/>
      <c r="M293" s="70"/>
    </row>
    <row r="294" spans="1:13" ht="15.75" hidden="1">
      <c r="A294" s="76"/>
      <c r="B294" s="105"/>
      <c r="C294" s="73">
        <v>4170</v>
      </c>
      <c r="D294" s="88" t="s">
        <v>142</v>
      </c>
      <c r="E294" s="90">
        <v>8310</v>
      </c>
      <c r="F294" s="90">
        <v>8310</v>
      </c>
      <c r="G294" s="91">
        <v>0</v>
      </c>
      <c r="H294" s="768">
        <v>0</v>
      </c>
      <c r="I294" s="89"/>
      <c r="J294" s="70"/>
      <c r="K294" s="70"/>
      <c r="L294" s="70"/>
      <c r="M294" s="70"/>
    </row>
    <row r="295" spans="1:13" ht="15.75" hidden="1">
      <c r="A295" s="76"/>
      <c r="B295" s="105"/>
      <c r="C295" s="73">
        <v>4210</v>
      </c>
      <c r="D295" s="88" t="s">
        <v>300</v>
      </c>
      <c r="E295" s="90">
        <v>363180</v>
      </c>
      <c r="F295" s="90">
        <v>363180</v>
      </c>
      <c r="G295" s="91">
        <v>304850</v>
      </c>
      <c r="H295" s="768">
        <v>304850</v>
      </c>
      <c r="I295" s="89"/>
      <c r="J295" s="70"/>
      <c r="K295" s="70"/>
      <c r="L295" s="70"/>
      <c r="M295" s="70"/>
    </row>
    <row r="296" spans="1:13" ht="15.75" hidden="1">
      <c r="A296" s="76"/>
      <c r="B296" s="105"/>
      <c r="C296" s="73">
        <v>4240</v>
      </c>
      <c r="D296" s="88" t="s">
        <v>301</v>
      </c>
      <c r="E296" s="90">
        <v>10486</v>
      </c>
      <c r="F296" s="90">
        <v>10486</v>
      </c>
      <c r="G296" s="91">
        <v>7100</v>
      </c>
      <c r="H296" s="768">
        <v>7100</v>
      </c>
      <c r="I296" s="89"/>
      <c r="J296" s="70"/>
      <c r="K296" s="70"/>
      <c r="L296" s="70"/>
      <c r="M296" s="70"/>
    </row>
    <row r="297" spans="1:13" ht="15.75" hidden="1">
      <c r="A297" s="120"/>
      <c r="B297" s="121"/>
      <c r="C297" s="122">
        <v>4260</v>
      </c>
      <c r="D297" s="123" t="s">
        <v>302</v>
      </c>
      <c r="E297" s="124">
        <v>75050</v>
      </c>
      <c r="F297" s="124">
        <v>75050</v>
      </c>
      <c r="G297" s="125">
        <v>86026</v>
      </c>
      <c r="H297" s="776">
        <v>86026</v>
      </c>
      <c r="I297" s="89"/>
      <c r="J297" s="70"/>
      <c r="K297" s="70"/>
      <c r="L297" s="70"/>
      <c r="M297" s="70"/>
    </row>
    <row r="298" spans="1:13" ht="15.75" hidden="1">
      <c r="A298" s="126"/>
      <c r="B298" s="127"/>
      <c r="C298" s="128">
        <v>4270</v>
      </c>
      <c r="D298" s="129" t="s">
        <v>169</v>
      </c>
      <c r="E298" s="130">
        <v>8796</v>
      </c>
      <c r="F298" s="130">
        <v>8796</v>
      </c>
      <c r="G298" s="131">
        <v>13000</v>
      </c>
      <c r="H298" s="777">
        <v>13000</v>
      </c>
      <c r="I298" s="104"/>
      <c r="J298" s="70"/>
      <c r="K298" s="70"/>
      <c r="L298" s="70"/>
      <c r="M298" s="70"/>
    </row>
    <row r="299" spans="1:13" ht="15.75" hidden="1">
      <c r="A299" s="76"/>
      <c r="B299" s="105"/>
      <c r="C299" s="73">
        <v>4280</v>
      </c>
      <c r="D299" s="93" t="s">
        <v>303</v>
      </c>
      <c r="E299" s="94">
        <v>3250</v>
      </c>
      <c r="F299" s="94">
        <v>3250</v>
      </c>
      <c r="G299" s="95">
        <v>2602</v>
      </c>
      <c r="H299" s="769">
        <v>2602</v>
      </c>
      <c r="I299" s="89"/>
      <c r="J299" s="70"/>
      <c r="K299" s="70"/>
      <c r="L299" s="70"/>
      <c r="M299" s="70"/>
    </row>
    <row r="300" spans="1:13" ht="15.75" hidden="1">
      <c r="A300" s="76"/>
      <c r="B300" s="105"/>
      <c r="C300" s="73">
        <v>4300</v>
      </c>
      <c r="D300" s="88" t="s">
        <v>304</v>
      </c>
      <c r="E300" s="90">
        <v>76728</v>
      </c>
      <c r="F300" s="90">
        <v>76728</v>
      </c>
      <c r="G300" s="91">
        <v>47400</v>
      </c>
      <c r="H300" s="768">
        <v>47400</v>
      </c>
      <c r="I300" s="89"/>
      <c r="J300" s="70"/>
      <c r="K300" s="70"/>
      <c r="L300" s="70"/>
      <c r="M300" s="70"/>
    </row>
    <row r="301" spans="1:13" ht="15.75" hidden="1">
      <c r="A301" s="76"/>
      <c r="B301" s="105"/>
      <c r="C301" s="73">
        <v>4370</v>
      </c>
      <c r="D301" s="88" t="s">
        <v>305</v>
      </c>
      <c r="E301" s="144">
        <v>0</v>
      </c>
      <c r="F301" s="144">
        <v>0</v>
      </c>
      <c r="G301" s="145">
        <v>19500</v>
      </c>
      <c r="H301" s="781">
        <v>19500</v>
      </c>
      <c r="I301" s="89"/>
      <c r="J301" s="70"/>
      <c r="K301" s="70"/>
      <c r="L301" s="70"/>
      <c r="M301" s="70"/>
    </row>
    <row r="302" spans="1:13" ht="15.75" hidden="1">
      <c r="A302" s="76"/>
      <c r="B302" s="105"/>
      <c r="C302" s="73">
        <v>4410</v>
      </c>
      <c r="D302" s="98" t="s">
        <v>306</v>
      </c>
      <c r="E302" s="144">
        <v>12495</v>
      </c>
      <c r="F302" s="144">
        <v>12495</v>
      </c>
      <c r="G302" s="145">
        <v>12200</v>
      </c>
      <c r="H302" s="781">
        <v>12200</v>
      </c>
      <c r="I302" s="89"/>
      <c r="J302" s="70"/>
      <c r="K302" s="70"/>
      <c r="L302" s="70"/>
      <c r="M302" s="70"/>
    </row>
    <row r="303" spans="1:13" ht="15.75" hidden="1">
      <c r="A303" s="76"/>
      <c r="B303" s="76"/>
      <c r="C303" s="76">
        <v>4430</v>
      </c>
      <c r="D303" s="102" t="s">
        <v>307</v>
      </c>
      <c r="E303" s="61">
        <v>10193</v>
      </c>
      <c r="F303" s="61">
        <v>10193</v>
      </c>
      <c r="G303" s="61">
        <v>0</v>
      </c>
      <c r="H303" s="763">
        <v>0</v>
      </c>
      <c r="I303" s="89"/>
      <c r="J303" s="70"/>
      <c r="K303" s="70"/>
      <c r="L303" s="70"/>
      <c r="M303" s="70"/>
    </row>
    <row r="304" spans="1:13" ht="15.75" hidden="1">
      <c r="A304" s="76"/>
      <c r="B304" s="105"/>
      <c r="C304" s="73">
        <v>4440</v>
      </c>
      <c r="D304" s="77" t="s">
        <v>308</v>
      </c>
      <c r="E304" s="150">
        <v>209129</v>
      </c>
      <c r="F304" s="150">
        <v>209129</v>
      </c>
      <c r="G304" s="150">
        <v>211080</v>
      </c>
      <c r="H304" s="783">
        <v>211080</v>
      </c>
      <c r="I304" s="89"/>
      <c r="J304" s="70"/>
      <c r="K304" s="70"/>
      <c r="L304" s="70"/>
      <c r="M304" s="70"/>
    </row>
    <row r="305" spans="1:13" ht="15.75" hidden="1">
      <c r="A305" s="76"/>
      <c r="B305" s="105"/>
      <c r="C305" s="73">
        <v>4740</v>
      </c>
      <c r="D305" s="88" t="s">
        <v>235</v>
      </c>
      <c r="E305" s="170">
        <v>0</v>
      </c>
      <c r="F305" s="170">
        <v>0</v>
      </c>
      <c r="G305" s="150">
        <v>12520</v>
      </c>
      <c r="H305" s="783">
        <v>12520</v>
      </c>
      <c r="I305" s="89"/>
      <c r="J305" s="70"/>
      <c r="K305" s="70"/>
      <c r="L305" s="70"/>
      <c r="M305" s="70"/>
    </row>
    <row r="306" spans="1:13" ht="15.75" hidden="1">
      <c r="A306" s="76"/>
      <c r="B306" s="105"/>
      <c r="C306" s="73">
        <v>4750</v>
      </c>
      <c r="D306" s="88" t="s">
        <v>236</v>
      </c>
      <c r="E306" s="170">
        <v>0</v>
      </c>
      <c r="F306" s="170">
        <v>0</v>
      </c>
      <c r="G306" s="150">
        <v>11800</v>
      </c>
      <c r="H306" s="783">
        <v>11800</v>
      </c>
      <c r="I306" s="89"/>
      <c r="J306" s="70"/>
      <c r="K306" s="70"/>
      <c r="L306" s="70"/>
      <c r="M306" s="70"/>
    </row>
    <row r="307" spans="1:13" ht="15.75" hidden="1">
      <c r="A307" s="76"/>
      <c r="B307" s="203"/>
      <c r="C307" s="204">
        <v>6050</v>
      </c>
      <c r="D307" s="93" t="s">
        <v>151</v>
      </c>
      <c r="E307" s="94">
        <v>320</v>
      </c>
      <c r="F307" s="94">
        <v>320</v>
      </c>
      <c r="G307" s="95">
        <v>0</v>
      </c>
      <c r="H307" s="769">
        <v>0</v>
      </c>
      <c r="I307" s="89"/>
      <c r="J307" s="70"/>
      <c r="K307" s="70"/>
      <c r="L307" s="70"/>
      <c r="M307" s="70"/>
    </row>
    <row r="308" spans="1:13" ht="15.75" hidden="1">
      <c r="A308" s="76"/>
      <c r="B308" s="203"/>
      <c r="C308" s="204">
        <v>6058</v>
      </c>
      <c r="D308" s="93" t="s">
        <v>309</v>
      </c>
      <c r="E308" s="94">
        <v>280500</v>
      </c>
      <c r="F308" s="94">
        <v>280500</v>
      </c>
      <c r="G308" s="95">
        <v>0</v>
      </c>
      <c r="H308" s="769">
        <v>0</v>
      </c>
      <c r="I308" s="89"/>
      <c r="J308" s="70"/>
      <c r="K308" s="70"/>
      <c r="L308" s="70"/>
      <c r="M308" s="70"/>
    </row>
    <row r="309" spans="1:13" ht="15.75" hidden="1">
      <c r="A309" s="76"/>
      <c r="B309" s="203"/>
      <c r="C309" s="204">
        <v>6059</v>
      </c>
      <c r="D309" s="93" t="s">
        <v>309</v>
      </c>
      <c r="E309" s="94">
        <v>106754</v>
      </c>
      <c r="F309" s="94">
        <v>106754</v>
      </c>
      <c r="G309" s="95">
        <v>0</v>
      </c>
      <c r="H309" s="769">
        <v>0</v>
      </c>
      <c r="I309" s="89"/>
      <c r="J309" s="70"/>
      <c r="K309" s="70"/>
      <c r="L309" s="70"/>
      <c r="M309" s="70"/>
    </row>
    <row r="310" spans="1:13" ht="15.75" hidden="1">
      <c r="A310" s="76"/>
      <c r="B310" s="105"/>
      <c r="C310" s="73">
        <v>6060</v>
      </c>
      <c r="D310" s="133" t="s">
        <v>271</v>
      </c>
      <c r="E310" s="134">
        <v>25000</v>
      </c>
      <c r="F310" s="134">
        <v>25000</v>
      </c>
      <c r="G310" s="135">
        <v>0</v>
      </c>
      <c r="H310" s="778">
        <v>0</v>
      </c>
      <c r="I310" s="89"/>
      <c r="J310" s="70"/>
      <c r="K310" s="70"/>
      <c r="L310" s="70"/>
      <c r="M310" s="70"/>
    </row>
    <row r="311" spans="1:13" ht="15.75">
      <c r="A311" s="76"/>
      <c r="B311" s="105"/>
      <c r="C311" s="73"/>
      <c r="D311" s="98"/>
      <c r="E311" s="144"/>
      <c r="F311" s="144"/>
      <c r="G311" s="145"/>
      <c r="H311" s="781"/>
      <c r="I311" s="89"/>
      <c r="J311" s="70"/>
      <c r="K311" s="70"/>
      <c r="L311" s="70"/>
      <c r="M311" s="70"/>
    </row>
    <row r="312" spans="1:13" ht="15.75">
      <c r="A312" s="76"/>
      <c r="B312" s="105">
        <v>80103</v>
      </c>
      <c r="C312" s="73"/>
      <c r="D312" s="116" t="s">
        <v>310</v>
      </c>
      <c r="E312" s="205">
        <f>SUM(E314:E323)</f>
        <v>332672</v>
      </c>
      <c r="F312" s="205">
        <f>SUM(F314:F323)</f>
        <v>332672</v>
      </c>
      <c r="G312" s="166">
        <f>SUM(G314:G323)</f>
        <v>337034</v>
      </c>
      <c r="H312" s="786">
        <f>SUM(H314:H323)</f>
        <v>337034</v>
      </c>
      <c r="I312" s="85">
        <f>SUM(H314:H323)</f>
        <v>337034</v>
      </c>
      <c r="J312" s="87">
        <f>SUM(H315:H316)</f>
        <v>232797</v>
      </c>
      <c r="K312" s="87">
        <f>SUM(H317:H318)</f>
        <v>47947</v>
      </c>
      <c r="L312" s="70"/>
      <c r="M312" s="70"/>
    </row>
    <row r="313" spans="1:13" ht="15.75" hidden="1">
      <c r="A313" s="76"/>
      <c r="B313" s="105"/>
      <c r="C313" s="73"/>
      <c r="D313" s="98"/>
      <c r="E313" s="144"/>
      <c r="F313" s="144"/>
      <c r="G313" s="145"/>
      <c r="H313" s="781"/>
      <c r="I313" s="89"/>
      <c r="J313" s="70"/>
      <c r="K313" s="70"/>
      <c r="L313" s="70"/>
      <c r="M313" s="70"/>
    </row>
    <row r="314" spans="1:13" s="807" customFormat="1" ht="15.75" hidden="1">
      <c r="A314" s="76"/>
      <c r="B314" s="105"/>
      <c r="C314" s="73">
        <v>3020</v>
      </c>
      <c r="D314" s="77" t="s">
        <v>257</v>
      </c>
      <c r="E314" s="170">
        <v>20439</v>
      </c>
      <c r="F314" s="170">
        <v>20439</v>
      </c>
      <c r="G314" s="150">
        <v>21418</v>
      </c>
      <c r="H314" s="783">
        <v>21418</v>
      </c>
      <c r="I314" s="101"/>
      <c r="J314" s="70"/>
      <c r="K314" s="70"/>
      <c r="L314" s="70"/>
      <c r="M314" s="70"/>
    </row>
    <row r="315" spans="1:13" ht="15.75" hidden="1">
      <c r="A315" s="76"/>
      <c r="B315" s="105"/>
      <c r="C315" s="73">
        <v>4010</v>
      </c>
      <c r="D315" s="88" t="s">
        <v>311</v>
      </c>
      <c r="E315" s="90">
        <v>210555</v>
      </c>
      <c r="F315" s="90">
        <v>210555</v>
      </c>
      <c r="G315" s="91">
        <v>216399</v>
      </c>
      <c r="H315" s="768">
        <v>216399</v>
      </c>
      <c r="I315" s="119"/>
      <c r="J315" s="70"/>
      <c r="K315" s="70"/>
      <c r="L315" s="70"/>
      <c r="M315" s="70"/>
    </row>
    <row r="316" spans="1:13" ht="15.75" hidden="1">
      <c r="A316" s="76"/>
      <c r="B316" s="105"/>
      <c r="C316" s="73">
        <v>4040</v>
      </c>
      <c r="D316" s="88" t="s">
        <v>297</v>
      </c>
      <c r="E316" s="90">
        <v>16441</v>
      </c>
      <c r="F316" s="90">
        <v>16441</v>
      </c>
      <c r="G316" s="91">
        <v>16398</v>
      </c>
      <c r="H316" s="768">
        <v>16398</v>
      </c>
      <c r="I316" s="89"/>
      <c r="J316" s="70"/>
      <c r="K316" s="70"/>
      <c r="L316" s="70"/>
      <c r="M316" s="70"/>
    </row>
    <row r="317" spans="1:13" ht="15.75" hidden="1">
      <c r="A317" s="76"/>
      <c r="B317" s="105"/>
      <c r="C317" s="73">
        <v>4110</v>
      </c>
      <c r="D317" s="88" t="s">
        <v>220</v>
      </c>
      <c r="E317" s="90">
        <v>44022</v>
      </c>
      <c r="F317" s="90">
        <v>44022</v>
      </c>
      <c r="G317" s="91">
        <v>41974</v>
      </c>
      <c r="H317" s="768">
        <v>41974</v>
      </c>
      <c r="I317" s="89"/>
      <c r="J317" s="70"/>
      <c r="K317" s="70"/>
      <c r="L317" s="70"/>
      <c r="M317" s="70"/>
    </row>
    <row r="318" spans="1:13" ht="15.75" hidden="1">
      <c r="A318" s="76"/>
      <c r="B318" s="105"/>
      <c r="C318" s="73">
        <v>4120</v>
      </c>
      <c r="D318" s="88" t="s">
        <v>298</v>
      </c>
      <c r="E318" s="90">
        <v>5995</v>
      </c>
      <c r="F318" s="90">
        <v>5995</v>
      </c>
      <c r="G318" s="91">
        <v>5973</v>
      </c>
      <c r="H318" s="768">
        <v>5973</v>
      </c>
      <c r="I318" s="89"/>
      <c r="J318" s="70"/>
      <c r="K318" s="70"/>
      <c r="L318" s="70"/>
      <c r="M318" s="70"/>
    </row>
    <row r="319" spans="1:13" ht="15.75" hidden="1">
      <c r="A319" s="76"/>
      <c r="B319" s="105"/>
      <c r="C319" s="73">
        <v>4210</v>
      </c>
      <c r="D319" s="88" t="s">
        <v>312</v>
      </c>
      <c r="E319" s="90">
        <v>6500</v>
      </c>
      <c r="F319" s="90">
        <v>6500</v>
      </c>
      <c r="G319" s="91">
        <v>6120</v>
      </c>
      <c r="H319" s="768">
        <v>6120</v>
      </c>
      <c r="I319" s="85"/>
      <c r="J319" s="70"/>
      <c r="K319" s="70"/>
      <c r="L319" s="70"/>
      <c r="M319" s="70"/>
    </row>
    <row r="320" spans="1:13" ht="15.75" hidden="1">
      <c r="A320" s="76"/>
      <c r="B320" s="105"/>
      <c r="C320" s="73">
        <v>4240</v>
      </c>
      <c r="D320" s="88" t="s">
        <v>301</v>
      </c>
      <c r="E320" s="90">
        <v>7000</v>
      </c>
      <c r="F320" s="90">
        <v>7000</v>
      </c>
      <c r="G320" s="91">
        <v>6120</v>
      </c>
      <c r="H320" s="768">
        <v>6120</v>
      </c>
      <c r="I320" s="89"/>
      <c r="J320" s="70"/>
      <c r="K320" s="70"/>
      <c r="L320" s="70"/>
      <c r="M320" s="70"/>
    </row>
    <row r="321" spans="1:13" ht="15.75" hidden="1">
      <c r="A321" s="76"/>
      <c r="B321" s="105"/>
      <c r="C321" s="73">
        <v>4300</v>
      </c>
      <c r="D321" s="88" t="s">
        <v>161</v>
      </c>
      <c r="E321" s="90">
        <v>7000</v>
      </c>
      <c r="F321" s="90">
        <v>7000</v>
      </c>
      <c r="G321" s="91">
        <v>7000</v>
      </c>
      <c r="H321" s="768">
        <v>7000</v>
      </c>
      <c r="I321" s="85"/>
      <c r="J321" s="70"/>
      <c r="K321" s="70"/>
      <c r="L321" s="70"/>
      <c r="M321" s="70"/>
    </row>
    <row r="322" spans="1:13" ht="15.75" hidden="1">
      <c r="A322" s="76"/>
      <c r="B322" s="105"/>
      <c r="C322" s="73">
        <v>4410</v>
      </c>
      <c r="D322" s="88" t="s">
        <v>212</v>
      </c>
      <c r="E322" s="90">
        <v>0</v>
      </c>
      <c r="F322" s="90">
        <v>0</v>
      </c>
      <c r="G322" s="91">
        <v>700</v>
      </c>
      <c r="H322" s="768">
        <v>700</v>
      </c>
      <c r="I322" s="85"/>
      <c r="J322" s="70"/>
      <c r="K322" s="70"/>
      <c r="L322" s="70"/>
      <c r="M322" s="70"/>
    </row>
    <row r="323" spans="1:13" ht="15.75" hidden="1">
      <c r="A323" s="76"/>
      <c r="B323" s="105"/>
      <c r="C323" s="73">
        <v>4440</v>
      </c>
      <c r="D323" s="88" t="s">
        <v>308</v>
      </c>
      <c r="E323" s="90">
        <v>14720</v>
      </c>
      <c r="F323" s="90">
        <v>14720</v>
      </c>
      <c r="G323" s="91">
        <v>14932</v>
      </c>
      <c r="H323" s="768">
        <v>14932</v>
      </c>
      <c r="I323" s="85"/>
      <c r="J323" s="70"/>
      <c r="K323" s="70"/>
      <c r="L323" s="70"/>
      <c r="M323" s="70"/>
    </row>
    <row r="324" spans="1:13" ht="15.75">
      <c r="A324" s="76"/>
      <c r="B324" s="105"/>
      <c r="C324" s="73"/>
      <c r="D324" s="88"/>
      <c r="E324" s="90"/>
      <c r="F324" s="90"/>
      <c r="G324" s="91"/>
      <c r="H324" s="768"/>
      <c r="I324" s="85"/>
      <c r="J324" s="70"/>
      <c r="K324" s="70"/>
      <c r="L324" s="70"/>
      <c r="M324" s="70"/>
    </row>
    <row r="325" spans="1:13" s="807" customFormat="1" ht="15.75">
      <c r="A325" s="76"/>
      <c r="B325" s="105">
        <v>80104</v>
      </c>
      <c r="C325" s="73"/>
      <c r="D325" s="82" t="s">
        <v>313</v>
      </c>
      <c r="E325" s="187">
        <f>SUM(E327:E345)</f>
        <v>468363</v>
      </c>
      <c r="F325" s="187">
        <f>SUM(F327:F345)</f>
        <v>468363</v>
      </c>
      <c r="G325" s="188">
        <f>SUM(G327:G345)</f>
        <v>512896</v>
      </c>
      <c r="H325" s="793">
        <f>SUM(H327:H345)</f>
        <v>510896</v>
      </c>
      <c r="I325" s="162">
        <f>SUM(H327:H344)</f>
        <v>510896</v>
      </c>
      <c r="J325" s="87">
        <f>H328+H329+H332</f>
        <v>307484</v>
      </c>
      <c r="K325" s="87">
        <f>SUM(H330:H331)</f>
        <v>63544</v>
      </c>
      <c r="L325" s="70"/>
      <c r="M325" s="87"/>
    </row>
    <row r="326" spans="1:13" ht="15.75" hidden="1">
      <c r="A326" s="76"/>
      <c r="B326" s="105"/>
      <c r="C326" s="73"/>
      <c r="D326" s="88"/>
      <c r="E326" s="78"/>
      <c r="F326" s="78"/>
      <c r="G326" s="79"/>
      <c r="H326" s="766"/>
      <c r="I326" s="143"/>
      <c r="J326" s="70"/>
      <c r="K326" s="70"/>
      <c r="L326" s="70"/>
      <c r="M326" s="70"/>
    </row>
    <row r="327" spans="1:13" ht="15.75" hidden="1">
      <c r="A327" s="76"/>
      <c r="B327" s="105"/>
      <c r="C327" s="73">
        <v>3020</v>
      </c>
      <c r="D327" s="88" t="s">
        <v>257</v>
      </c>
      <c r="E327" s="90">
        <v>22308</v>
      </c>
      <c r="F327" s="90">
        <v>22308</v>
      </c>
      <c r="G327" s="91">
        <v>21926</v>
      </c>
      <c r="H327" s="768">
        <v>21926</v>
      </c>
      <c r="I327" s="119"/>
      <c r="J327" s="70"/>
      <c r="K327" s="70"/>
      <c r="L327" s="70"/>
      <c r="M327" s="70"/>
    </row>
    <row r="328" spans="1:13" ht="15.75" hidden="1">
      <c r="A328" s="76"/>
      <c r="B328" s="105"/>
      <c r="C328" s="73">
        <v>4010</v>
      </c>
      <c r="D328" s="88" t="s">
        <v>314</v>
      </c>
      <c r="E328" s="90">
        <v>203298</v>
      </c>
      <c r="F328" s="90">
        <v>203298</v>
      </c>
      <c r="G328" s="91">
        <v>286093</v>
      </c>
      <c r="H328" s="768">
        <v>286093</v>
      </c>
      <c r="I328" s="89"/>
      <c r="J328" s="70"/>
      <c r="K328" s="70"/>
      <c r="L328" s="70"/>
      <c r="M328" s="70"/>
    </row>
    <row r="329" spans="1:13" ht="15.75" hidden="1">
      <c r="A329" s="76"/>
      <c r="B329" s="76"/>
      <c r="C329" s="73">
        <v>4040</v>
      </c>
      <c r="D329" s="98" t="s">
        <v>315</v>
      </c>
      <c r="E329" s="145">
        <v>21184</v>
      </c>
      <c r="F329" s="145">
        <v>21184</v>
      </c>
      <c r="G329" s="145">
        <v>19391</v>
      </c>
      <c r="H329" s="781">
        <v>19391</v>
      </c>
      <c r="I329" s="89"/>
      <c r="J329" s="70"/>
      <c r="K329" s="70"/>
      <c r="L329" s="70"/>
      <c r="M329" s="70"/>
    </row>
    <row r="330" spans="1:13" ht="15.75" hidden="1">
      <c r="A330" s="76"/>
      <c r="B330" s="105"/>
      <c r="C330" s="76">
        <v>4110</v>
      </c>
      <c r="D330" s="77" t="s">
        <v>316</v>
      </c>
      <c r="E330" s="170">
        <v>51935</v>
      </c>
      <c r="F330" s="170">
        <v>51935</v>
      </c>
      <c r="G330" s="150">
        <v>55953</v>
      </c>
      <c r="H330" s="783">
        <v>55953</v>
      </c>
      <c r="I330" s="89"/>
      <c r="J330" s="70"/>
      <c r="K330" s="70"/>
      <c r="L330" s="70"/>
      <c r="M330" s="70"/>
    </row>
    <row r="331" spans="1:13" ht="15.75" hidden="1">
      <c r="A331" s="76"/>
      <c r="B331" s="105"/>
      <c r="C331" s="73">
        <v>4120</v>
      </c>
      <c r="D331" s="98" t="s">
        <v>317</v>
      </c>
      <c r="E331" s="144">
        <v>7073</v>
      </c>
      <c r="F331" s="144">
        <v>7073</v>
      </c>
      <c r="G331" s="145">
        <v>7591</v>
      </c>
      <c r="H331" s="781">
        <v>7591</v>
      </c>
      <c r="I331" s="89"/>
      <c r="J331" s="70"/>
      <c r="K331" s="70"/>
      <c r="L331" s="70"/>
      <c r="M331" s="70"/>
    </row>
    <row r="332" spans="1:13" ht="15.75" hidden="1">
      <c r="A332" s="76"/>
      <c r="B332" s="72"/>
      <c r="C332" s="73">
        <v>4170</v>
      </c>
      <c r="D332" s="98" t="s">
        <v>142</v>
      </c>
      <c r="E332" s="144">
        <v>2150</v>
      </c>
      <c r="F332" s="144">
        <v>2150</v>
      </c>
      <c r="G332" s="145">
        <v>2000</v>
      </c>
      <c r="H332" s="781">
        <v>2000</v>
      </c>
      <c r="I332" s="89"/>
      <c r="J332" s="70"/>
      <c r="K332" s="70"/>
      <c r="L332" s="70"/>
      <c r="M332" s="70"/>
    </row>
    <row r="333" spans="1:13" ht="15.75" hidden="1">
      <c r="A333" s="76"/>
      <c r="B333" s="72"/>
      <c r="C333" s="73">
        <v>4210</v>
      </c>
      <c r="D333" s="88" t="s">
        <v>318</v>
      </c>
      <c r="E333" s="90">
        <v>70950</v>
      </c>
      <c r="F333" s="90">
        <v>70950</v>
      </c>
      <c r="G333" s="91">
        <v>70097</v>
      </c>
      <c r="H333" s="768">
        <v>70097</v>
      </c>
      <c r="I333" s="89"/>
      <c r="J333" s="70"/>
      <c r="K333" s="70"/>
      <c r="L333" s="70"/>
      <c r="M333" s="70"/>
    </row>
    <row r="334" spans="1:13" ht="15.75" hidden="1">
      <c r="A334" s="76"/>
      <c r="B334" s="72"/>
      <c r="C334" s="73">
        <v>4220</v>
      </c>
      <c r="D334" s="88" t="s">
        <v>319</v>
      </c>
      <c r="E334" s="90">
        <v>0</v>
      </c>
      <c r="F334" s="90">
        <v>0</v>
      </c>
      <c r="G334" s="91">
        <v>0</v>
      </c>
      <c r="H334" s="768">
        <v>0</v>
      </c>
      <c r="I334" s="89"/>
      <c r="J334" s="70"/>
      <c r="K334" s="70"/>
      <c r="L334" s="70"/>
      <c r="M334" s="70"/>
    </row>
    <row r="335" spans="1:13" ht="15.75" hidden="1">
      <c r="A335" s="76"/>
      <c r="B335" s="72"/>
      <c r="C335" s="73">
        <v>4240</v>
      </c>
      <c r="D335" s="88" t="s">
        <v>320</v>
      </c>
      <c r="E335" s="90">
        <v>1900</v>
      </c>
      <c r="F335" s="90">
        <v>1900</v>
      </c>
      <c r="G335" s="91">
        <v>2117</v>
      </c>
      <c r="H335" s="768">
        <v>2117</v>
      </c>
      <c r="I335" s="89"/>
      <c r="J335" s="70"/>
      <c r="K335" s="70"/>
      <c r="L335" s="70"/>
      <c r="M335" s="70"/>
    </row>
    <row r="336" spans="1:13" ht="15.75" hidden="1">
      <c r="A336" s="76"/>
      <c r="B336" s="72"/>
      <c r="C336" s="73">
        <v>4260</v>
      </c>
      <c r="D336" s="88" t="s">
        <v>206</v>
      </c>
      <c r="E336" s="90">
        <v>6600</v>
      </c>
      <c r="F336" s="90">
        <v>6600</v>
      </c>
      <c r="G336" s="91">
        <v>7337</v>
      </c>
      <c r="H336" s="768">
        <v>7337</v>
      </c>
      <c r="I336" s="89"/>
      <c r="J336" s="70"/>
      <c r="K336" s="70"/>
      <c r="L336" s="70"/>
      <c r="M336" s="70"/>
    </row>
    <row r="337" spans="1:13" ht="15.75" hidden="1">
      <c r="A337" s="76"/>
      <c r="B337" s="72"/>
      <c r="C337" s="73">
        <v>4270</v>
      </c>
      <c r="D337" s="98" t="s">
        <v>169</v>
      </c>
      <c r="E337" s="144">
        <v>2000</v>
      </c>
      <c r="F337" s="144">
        <v>2000</v>
      </c>
      <c r="G337" s="145">
        <v>5560</v>
      </c>
      <c r="H337" s="781">
        <v>3560</v>
      </c>
      <c r="I337" s="89"/>
      <c r="J337" s="70"/>
      <c r="K337" s="70"/>
      <c r="L337" s="70"/>
      <c r="M337" s="70"/>
    </row>
    <row r="338" spans="1:13" ht="15.75" hidden="1">
      <c r="A338" s="76"/>
      <c r="B338" s="105"/>
      <c r="C338" s="73">
        <v>4280</v>
      </c>
      <c r="D338" s="98" t="s">
        <v>321</v>
      </c>
      <c r="E338" s="144">
        <v>400</v>
      </c>
      <c r="F338" s="144">
        <v>400</v>
      </c>
      <c r="G338" s="145">
        <v>452</v>
      </c>
      <c r="H338" s="781">
        <v>452</v>
      </c>
      <c r="I338" s="89"/>
      <c r="J338" s="70"/>
      <c r="K338" s="70"/>
      <c r="L338" s="70"/>
      <c r="M338" s="70"/>
    </row>
    <row r="339" spans="1:13" ht="15.75" hidden="1">
      <c r="A339" s="76"/>
      <c r="B339" s="72"/>
      <c r="C339" s="73">
        <v>4300</v>
      </c>
      <c r="D339" s="77" t="s">
        <v>322</v>
      </c>
      <c r="E339" s="170">
        <v>11045</v>
      </c>
      <c r="F339" s="170">
        <v>11045</v>
      </c>
      <c r="G339" s="150">
        <v>8950</v>
      </c>
      <c r="H339" s="783">
        <v>8950</v>
      </c>
      <c r="I339" s="89"/>
      <c r="J339" s="70"/>
      <c r="K339" s="70"/>
      <c r="L339" s="70"/>
      <c r="M339" s="70"/>
    </row>
    <row r="340" spans="1:13" ht="15.75" hidden="1">
      <c r="A340" s="76"/>
      <c r="B340" s="72"/>
      <c r="C340" s="73">
        <v>4370</v>
      </c>
      <c r="D340" s="88" t="s">
        <v>231</v>
      </c>
      <c r="E340" s="170">
        <v>0</v>
      </c>
      <c r="F340" s="170">
        <v>0</v>
      </c>
      <c r="G340" s="150">
        <v>4100</v>
      </c>
      <c r="H340" s="783">
        <v>4100</v>
      </c>
      <c r="I340" s="89"/>
      <c r="J340" s="70"/>
      <c r="K340" s="70"/>
      <c r="L340" s="70"/>
      <c r="M340" s="70"/>
    </row>
    <row r="341" spans="1:13" ht="15.75" hidden="1">
      <c r="A341" s="76"/>
      <c r="B341" s="72"/>
      <c r="C341" s="73">
        <v>4410</v>
      </c>
      <c r="D341" s="88" t="s">
        <v>323</v>
      </c>
      <c r="E341" s="90">
        <v>700</v>
      </c>
      <c r="F341" s="90">
        <v>700</v>
      </c>
      <c r="G341" s="91">
        <v>605</v>
      </c>
      <c r="H341" s="768">
        <v>605</v>
      </c>
      <c r="I341" s="89"/>
      <c r="J341" s="70"/>
      <c r="K341" s="70"/>
      <c r="L341" s="70"/>
      <c r="M341" s="70"/>
    </row>
    <row r="342" spans="1:13" ht="15.75" hidden="1">
      <c r="A342" s="76"/>
      <c r="B342" s="72"/>
      <c r="C342" s="73">
        <v>4440</v>
      </c>
      <c r="D342" s="88" t="s">
        <v>324</v>
      </c>
      <c r="E342" s="90">
        <v>16820</v>
      </c>
      <c r="F342" s="90">
        <v>16820</v>
      </c>
      <c r="G342" s="91">
        <v>18754</v>
      </c>
      <c r="H342" s="768">
        <v>18754</v>
      </c>
      <c r="I342" s="89"/>
      <c r="J342" s="70"/>
      <c r="K342" s="70"/>
      <c r="L342" s="70"/>
      <c r="M342" s="70"/>
    </row>
    <row r="343" spans="1:13" ht="15.75" hidden="1">
      <c r="A343" s="76"/>
      <c r="B343" s="72"/>
      <c r="C343" s="73">
        <v>4740</v>
      </c>
      <c r="D343" s="88" t="s">
        <v>235</v>
      </c>
      <c r="E343" s="90">
        <v>0</v>
      </c>
      <c r="F343" s="90">
        <v>0</v>
      </c>
      <c r="G343" s="91">
        <v>1600</v>
      </c>
      <c r="H343" s="768">
        <v>1600</v>
      </c>
      <c r="I343" s="89"/>
      <c r="J343" s="70"/>
      <c r="K343" s="70"/>
      <c r="L343" s="70"/>
      <c r="M343" s="70"/>
    </row>
    <row r="344" spans="1:13" ht="15.75" hidden="1">
      <c r="A344" s="76"/>
      <c r="B344" s="72"/>
      <c r="C344" s="73">
        <v>4750</v>
      </c>
      <c r="D344" s="88" t="s">
        <v>236</v>
      </c>
      <c r="E344" s="90">
        <v>0</v>
      </c>
      <c r="F344" s="90">
        <v>0</v>
      </c>
      <c r="G344" s="91">
        <v>370</v>
      </c>
      <c r="H344" s="768">
        <v>370</v>
      </c>
      <c r="I344" s="89"/>
      <c r="J344" s="70"/>
      <c r="K344" s="70"/>
      <c r="L344" s="70"/>
      <c r="M344" s="70"/>
    </row>
    <row r="345" spans="1:13" ht="15.75" hidden="1">
      <c r="A345" s="76"/>
      <c r="B345" s="72"/>
      <c r="C345" s="73">
        <v>6050</v>
      </c>
      <c r="D345" s="93" t="s">
        <v>151</v>
      </c>
      <c r="E345" s="94">
        <v>50000</v>
      </c>
      <c r="F345" s="94">
        <v>50000</v>
      </c>
      <c r="G345" s="95">
        <v>0</v>
      </c>
      <c r="H345" s="769">
        <v>0</v>
      </c>
      <c r="I345" s="89"/>
      <c r="J345" s="70"/>
      <c r="K345" s="70"/>
      <c r="L345" s="70"/>
      <c r="M345" s="70"/>
    </row>
    <row r="346" spans="1:13" ht="15.75">
      <c r="A346" s="76"/>
      <c r="B346" s="72"/>
      <c r="C346" s="73"/>
      <c r="D346" s="88"/>
      <c r="E346" s="90"/>
      <c r="F346" s="90"/>
      <c r="G346" s="91"/>
      <c r="H346" s="768"/>
      <c r="I346" s="89"/>
      <c r="J346" s="70"/>
      <c r="K346" s="70"/>
      <c r="L346" s="70"/>
      <c r="M346" s="70"/>
    </row>
    <row r="347" spans="1:13" ht="15.75">
      <c r="A347" s="120"/>
      <c r="B347" s="137">
        <v>80105</v>
      </c>
      <c r="C347" s="122"/>
      <c r="D347" s="138" t="s">
        <v>325</v>
      </c>
      <c r="E347" s="164">
        <f>SUM(E349)</f>
        <v>87250</v>
      </c>
      <c r="F347" s="164">
        <f>SUM(F349)</f>
        <v>140300</v>
      </c>
      <c r="G347" s="165">
        <f>SUM(G349)</f>
        <v>150000</v>
      </c>
      <c r="H347" s="798">
        <f>SUM(H349)</f>
        <v>150000</v>
      </c>
      <c r="I347" s="182">
        <f>SUM(H349)</f>
        <v>150000</v>
      </c>
      <c r="J347" s="142"/>
      <c r="K347" s="142"/>
      <c r="L347" s="213">
        <f>SUM(H349)</f>
        <v>150000</v>
      </c>
      <c r="M347" s="142"/>
    </row>
    <row r="348" spans="1:13" s="807" customFormat="1" ht="15.75">
      <c r="A348" s="76"/>
      <c r="B348" s="72"/>
      <c r="C348" s="73"/>
      <c r="D348" s="77"/>
      <c r="E348" s="170"/>
      <c r="F348" s="170"/>
      <c r="G348" s="150"/>
      <c r="H348" s="783"/>
      <c r="I348" s="143"/>
      <c r="J348" s="70"/>
      <c r="K348" s="70"/>
      <c r="L348" s="70"/>
      <c r="M348" s="70"/>
    </row>
    <row r="349" spans="1:13" ht="15.75">
      <c r="A349" s="76"/>
      <c r="B349" s="72"/>
      <c r="C349" s="73">
        <v>2310</v>
      </c>
      <c r="D349" s="88" t="s">
        <v>326</v>
      </c>
      <c r="E349" s="90">
        <v>87250</v>
      </c>
      <c r="F349" s="90">
        <v>140300</v>
      </c>
      <c r="G349" s="92">
        <v>150000</v>
      </c>
      <c r="H349" s="768">
        <v>150000</v>
      </c>
      <c r="I349" s="119"/>
      <c r="J349" s="70"/>
      <c r="K349" s="70"/>
      <c r="L349" s="70"/>
      <c r="M349" s="70"/>
    </row>
    <row r="350" spans="1:13" ht="15.75">
      <c r="A350" s="76"/>
      <c r="B350" s="72"/>
      <c r="C350" s="73"/>
      <c r="D350" s="88" t="s">
        <v>327</v>
      </c>
      <c r="E350" s="90"/>
      <c r="F350" s="90"/>
      <c r="G350" s="91"/>
      <c r="H350" s="768"/>
      <c r="I350" s="206"/>
      <c r="J350" s="70"/>
      <c r="K350" s="70"/>
      <c r="L350" s="70"/>
      <c r="M350" s="70"/>
    </row>
    <row r="351" spans="1:13" ht="15.75">
      <c r="A351" s="76"/>
      <c r="B351" s="105"/>
      <c r="C351" s="73"/>
      <c r="D351" s="98" t="s">
        <v>328</v>
      </c>
      <c r="E351" s="144"/>
      <c r="F351" s="144"/>
      <c r="G351" s="145"/>
      <c r="H351" s="781"/>
      <c r="I351" s="89"/>
      <c r="J351" s="70"/>
      <c r="K351" s="70"/>
      <c r="L351" s="70"/>
      <c r="M351" s="70"/>
    </row>
    <row r="352" spans="1:13" ht="15.75">
      <c r="A352" s="76"/>
      <c r="B352" s="105"/>
      <c r="C352" s="73"/>
      <c r="D352" s="102"/>
      <c r="E352" s="60"/>
      <c r="F352" s="60"/>
      <c r="G352" s="61"/>
      <c r="H352" s="763"/>
      <c r="I352" s="85"/>
      <c r="J352" s="70"/>
      <c r="K352" s="70"/>
      <c r="L352" s="70"/>
      <c r="M352" s="70"/>
    </row>
    <row r="353" spans="1:13" ht="15.75">
      <c r="A353" s="76"/>
      <c r="B353" s="105">
        <v>80110</v>
      </c>
      <c r="C353" s="73"/>
      <c r="D353" s="109" t="s">
        <v>329</v>
      </c>
      <c r="E353" s="110">
        <f>SUM(E355:E376)</f>
        <v>5601911</v>
      </c>
      <c r="F353" s="110">
        <f>SUM(F355:F376)</f>
        <v>5601911</v>
      </c>
      <c r="G353" s="111">
        <f>SUM(G355:G376)</f>
        <v>5502463</v>
      </c>
      <c r="H353" s="772">
        <f>SUM(H355:H376)</f>
        <v>5465463</v>
      </c>
      <c r="I353" s="85">
        <f>SUM(H355:H374)</f>
        <v>3770113</v>
      </c>
      <c r="J353" s="87">
        <f>H356+H357+H361</f>
        <v>2538208</v>
      </c>
      <c r="K353" s="87">
        <f>SUM(H358:H359)</f>
        <v>527629</v>
      </c>
      <c r="L353" s="70"/>
      <c r="M353" s="87">
        <f>SUM(H375:H376)</f>
        <v>1695350</v>
      </c>
    </row>
    <row r="354" spans="1:13" s="807" customFormat="1" ht="15.75" hidden="1">
      <c r="A354" s="76"/>
      <c r="B354" s="72"/>
      <c r="C354" s="73"/>
      <c r="D354" s="77"/>
      <c r="E354" s="170"/>
      <c r="F354" s="170"/>
      <c r="G354" s="150"/>
      <c r="H354" s="783"/>
      <c r="I354" s="172"/>
      <c r="J354" s="70"/>
      <c r="K354" s="70"/>
      <c r="L354" s="70"/>
      <c r="M354" s="70"/>
    </row>
    <row r="355" spans="1:13" ht="15.75" hidden="1">
      <c r="A355" s="76"/>
      <c r="B355" s="72"/>
      <c r="C355" s="73">
        <v>3020</v>
      </c>
      <c r="D355" s="88" t="s">
        <v>257</v>
      </c>
      <c r="E355" s="90">
        <v>177570</v>
      </c>
      <c r="F355" s="90">
        <v>177570</v>
      </c>
      <c r="G355" s="91">
        <v>199283</v>
      </c>
      <c r="H355" s="768">
        <v>199283</v>
      </c>
      <c r="I355" s="143"/>
      <c r="J355" s="70"/>
      <c r="K355" s="70"/>
      <c r="L355" s="70"/>
      <c r="M355" s="70"/>
    </row>
    <row r="356" spans="1:13" ht="15.75" hidden="1">
      <c r="A356" s="76"/>
      <c r="B356" s="72"/>
      <c r="C356" s="73">
        <v>4010</v>
      </c>
      <c r="D356" s="88" t="s">
        <v>330</v>
      </c>
      <c r="E356" s="90">
        <v>2217423</v>
      </c>
      <c r="F356" s="90">
        <v>2217423</v>
      </c>
      <c r="G356" s="91">
        <v>2401264</v>
      </c>
      <c r="H356" s="768">
        <v>2364264</v>
      </c>
      <c r="I356" s="119"/>
      <c r="J356" s="70"/>
      <c r="K356" s="70"/>
      <c r="L356" s="70"/>
      <c r="M356" s="70"/>
    </row>
    <row r="357" spans="1:13" ht="15.75" hidden="1">
      <c r="A357" s="120"/>
      <c r="B357" s="137"/>
      <c r="C357" s="122">
        <v>4040</v>
      </c>
      <c r="D357" s="123" t="s">
        <v>331</v>
      </c>
      <c r="E357" s="124">
        <v>155690</v>
      </c>
      <c r="F357" s="124">
        <v>155690</v>
      </c>
      <c r="G357" s="125">
        <v>173944</v>
      </c>
      <c r="H357" s="776">
        <v>173944</v>
      </c>
      <c r="I357" s="89"/>
      <c r="J357" s="70"/>
      <c r="K357" s="70"/>
      <c r="L357" s="70"/>
      <c r="M357" s="70"/>
    </row>
    <row r="358" spans="1:13" ht="15.75" hidden="1">
      <c r="A358" s="126"/>
      <c r="B358" s="175"/>
      <c r="C358" s="128">
        <v>4110</v>
      </c>
      <c r="D358" s="129" t="s">
        <v>332</v>
      </c>
      <c r="E358" s="130">
        <v>450115</v>
      </c>
      <c r="F358" s="130">
        <v>450115</v>
      </c>
      <c r="G358" s="131">
        <v>461911</v>
      </c>
      <c r="H358" s="777">
        <v>461911</v>
      </c>
      <c r="I358" s="89"/>
      <c r="J358" s="70"/>
      <c r="K358" s="70"/>
      <c r="L358" s="70"/>
      <c r="M358" s="70"/>
    </row>
    <row r="359" spans="1:13" ht="15.75" hidden="1">
      <c r="A359" s="76"/>
      <c r="B359" s="72"/>
      <c r="C359" s="73">
        <v>4120</v>
      </c>
      <c r="D359" s="88" t="s">
        <v>333</v>
      </c>
      <c r="E359" s="90">
        <v>61299</v>
      </c>
      <c r="F359" s="90">
        <v>61299</v>
      </c>
      <c r="G359" s="91">
        <v>65718</v>
      </c>
      <c r="H359" s="768">
        <v>65718</v>
      </c>
      <c r="I359" s="89"/>
      <c r="J359" s="70"/>
      <c r="K359" s="70"/>
      <c r="L359" s="70"/>
      <c r="M359" s="70"/>
    </row>
    <row r="360" spans="1:13" ht="15.75" hidden="1">
      <c r="A360" s="76"/>
      <c r="B360" s="72"/>
      <c r="C360" s="73">
        <v>4140</v>
      </c>
      <c r="D360" s="88" t="s">
        <v>299</v>
      </c>
      <c r="E360" s="90">
        <v>0</v>
      </c>
      <c r="F360" s="90">
        <v>0</v>
      </c>
      <c r="G360" s="91">
        <v>0</v>
      </c>
      <c r="H360" s="768">
        <v>0</v>
      </c>
      <c r="I360" s="89"/>
      <c r="J360" s="70"/>
      <c r="K360" s="70"/>
      <c r="L360" s="70"/>
      <c r="M360" s="70"/>
    </row>
    <row r="361" spans="1:13" ht="15.75" hidden="1">
      <c r="A361" s="76"/>
      <c r="B361" s="72"/>
      <c r="C361" s="73">
        <v>4170</v>
      </c>
      <c r="D361" s="88" t="s">
        <v>142</v>
      </c>
      <c r="E361" s="90">
        <v>7270</v>
      </c>
      <c r="F361" s="90">
        <v>7270</v>
      </c>
      <c r="G361" s="91">
        <v>0</v>
      </c>
      <c r="H361" s="768">
        <v>0</v>
      </c>
      <c r="I361" s="89"/>
      <c r="J361" s="70"/>
      <c r="K361" s="70"/>
      <c r="L361" s="70"/>
      <c r="M361" s="70"/>
    </row>
    <row r="362" spans="1:13" ht="15.75" hidden="1">
      <c r="A362" s="76"/>
      <c r="B362" s="72"/>
      <c r="C362" s="73">
        <v>4210</v>
      </c>
      <c r="D362" s="88" t="s">
        <v>334</v>
      </c>
      <c r="E362" s="90">
        <v>190055</v>
      </c>
      <c r="F362" s="90">
        <v>190055</v>
      </c>
      <c r="G362" s="91">
        <v>211368</v>
      </c>
      <c r="H362" s="768">
        <v>211368</v>
      </c>
      <c r="I362" s="89"/>
      <c r="J362" s="70"/>
      <c r="K362" s="70"/>
      <c r="L362" s="70"/>
      <c r="M362" s="70"/>
    </row>
    <row r="363" spans="1:13" ht="15.75" hidden="1">
      <c r="A363" s="76"/>
      <c r="B363" s="72"/>
      <c r="C363" s="73">
        <v>4240</v>
      </c>
      <c r="D363" s="88" t="s">
        <v>335</v>
      </c>
      <c r="E363" s="90">
        <v>25400</v>
      </c>
      <c r="F363" s="90">
        <v>25400</v>
      </c>
      <c r="G363" s="91">
        <v>17500</v>
      </c>
      <c r="H363" s="768">
        <v>17500</v>
      </c>
      <c r="I363" s="89"/>
      <c r="J363" s="70"/>
      <c r="K363" s="70"/>
      <c r="L363" s="70"/>
      <c r="M363" s="70"/>
    </row>
    <row r="364" spans="1:13" ht="15.75" hidden="1">
      <c r="A364" s="76"/>
      <c r="B364" s="72"/>
      <c r="C364" s="73">
        <v>4260</v>
      </c>
      <c r="D364" s="98" t="s">
        <v>336</v>
      </c>
      <c r="E364" s="144">
        <v>35135</v>
      </c>
      <c r="F364" s="144">
        <v>35135</v>
      </c>
      <c r="G364" s="145">
        <v>38385</v>
      </c>
      <c r="H364" s="781">
        <v>38385</v>
      </c>
      <c r="I364" s="85"/>
      <c r="J364" s="70"/>
      <c r="K364" s="70"/>
      <c r="L364" s="70"/>
      <c r="M364" s="70"/>
    </row>
    <row r="365" spans="1:13" ht="15.75" hidden="1">
      <c r="A365" s="76"/>
      <c r="B365" s="76"/>
      <c r="C365" s="72">
        <v>4270</v>
      </c>
      <c r="D365" s="102" t="s">
        <v>337</v>
      </c>
      <c r="E365" s="60">
        <v>39260</v>
      </c>
      <c r="F365" s="60">
        <v>39260</v>
      </c>
      <c r="G365" s="61">
        <v>10570</v>
      </c>
      <c r="H365" s="763">
        <v>10570</v>
      </c>
      <c r="I365" s="89"/>
      <c r="J365" s="70"/>
      <c r="K365" s="70"/>
      <c r="L365" s="70"/>
      <c r="M365" s="70"/>
    </row>
    <row r="366" spans="1:13" ht="15.75" hidden="1">
      <c r="A366" s="76"/>
      <c r="B366" s="76"/>
      <c r="C366" s="72">
        <v>4280</v>
      </c>
      <c r="D366" s="102" t="s">
        <v>338</v>
      </c>
      <c r="E366" s="60">
        <v>1747</v>
      </c>
      <c r="F366" s="60">
        <v>1747</v>
      </c>
      <c r="G366" s="61">
        <v>1618</v>
      </c>
      <c r="H366" s="763">
        <v>1618</v>
      </c>
      <c r="I366" s="89"/>
      <c r="J366" s="70"/>
      <c r="K366" s="70"/>
      <c r="L366" s="70"/>
      <c r="M366" s="70"/>
    </row>
    <row r="367" spans="1:13" ht="15.75" hidden="1">
      <c r="A367" s="76"/>
      <c r="B367" s="72"/>
      <c r="C367" s="73">
        <v>4300</v>
      </c>
      <c r="D367" s="77" t="s">
        <v>211</v>
      </c>
      <c r="E367" s="170">
        <v>65519</v>
      </c>
      <c r="F367" s="170">
        <v>65519</v>
      </c>
      <c r="G367" s="150">
        <v>46769</v>
      </c>
      <c r="H367" s="783">
        <v>46769</v>
      </c>
      <c r="I367" s="89"/>
      <c r="J367" s="70"/>
      <c r="K367" s="70"/>
      <c r="L367" s="70"/>
      <c r="M367" s="70"/>
    </row>
    <row r="368" spans="1:13" ht="15.75" hidden="1">
      <c r="A368" s="76"/>
      <c r="B368" s="72"/>
      <c r="C368" s="73">
        <v>4360</v>
      </c>
      <c r="D368" s="88" t="s">
        <v>230</v>
      </c>
      <c r="E368" s="60">
        <v>0</v>
      </c>
      <c r="F368" s="60">
        <v>0</v>
      </c>
      <c r="G368" s="61">
        <v>300</v>
      </c>
      <c r="H368" s="763">
        <v>300</v>
      </c>
      <c r="I368" s="101"/>
      <c r="J368" s="70"/>
      <c r="K368" s="70"/>
      <c r="L368" s="70"/>
      <c r="M368" s="70"/>
    </row>
    <row r="369" spans="1:13" ht="15.75" hidden="1">
      <c r="A369" s="76"/>
      <c r="B369" s="72"/>
      <c r="C369" s="73">
        <v>4370</v>
      </c>
      <c r="D369" s="88" t="s">
        <v>231</v>
      </c>
      <c r="E369" s="60">
        <v>0</v>
      </c>
      <c r="F369" s="60">
        <v>0</v>
      </c>
      <c r="G369" s="61">
        <v>13000</v>
      </c>
      <c r="H369" s="763">
        <v>13000</v>
      </c>
      <c r="I369" s="101"/>
      <c r="J369" s="70"/>
      <c r="K369" s="70"/>
      <c r="L369" s="70"/>
      <c r="M369" s="70"/>
    </row>
    <row r="370" spans="1:13" s="807" customFormat="1" ht="15.75" hidden="1">
      <c r="A370" s="120"/>
      <c r="B370" s="137"/>
      <c r="C370" s="122">
        <v>4410</v>
      </c>
      <c r="D370" s="123" t="s">
        <v>339</v>
      </c>
      <c r="E370" s="124">
        <v>8884</v>
      </c>
      <c r="F370" s="124">
        <v>8884</v>
      </c>
      <c r="G370" s="125">
        <v>7400</v>
      </c>
      <c r="H370" s="776">
        <v>7400</v>
      </c>
      <c r="I370" s="141"/>
      <c r="J370" s="142"/>
      <c r="K370" s="142"/>
      <c r="L370" s="142"/>
      <c r="M370" s="142"/>
    </row>
    <row r="371" spans="1:13" ht="15.75" hidden="1">
      <c r="A371" s="76"/>
      <c r="B371" s="72"/>
      <c r="C371" s="73">
        <v>4430</v>
      </c>
      <c r="D371" s="77" t="s">
        <v>244</v>
      </c>
      <c r="E371" s="170">
        <v>6000</v>
      </c>
      <c r="F371" s="170">
        <v>6000</v>
      </c>
      <c r="G371" s="150">
        <v>0</v>
      </c>
      <c r="H371" s="783">
        <v>0</v>
      </c>
      <c r="I371" s="119"/>
      <c r="J371" s="70"/>
      <c r="K371" s="70"/>
      <c r="L371" s="70"/>
      <c r="M371" s="70"/>
    </row>
    <row r="372" spans="1:13" ht="15.75" hidden="1">
      <c r="A372" s="76"/>
      <c r="B372" s="72"/>
      <c r="C372" s="73">
        <v>4440</v>
      </c>
      <c r="D372" s="88" t="s">
        <v>340</v>
      </c>
      <c r="E372" s="90">
        <v>132544</v>
      </c>
      <c r="F372" s="90">
        <v>132544</v>
      </c>
      <c r="G372" s="91">
        <v>142383</v>
      </c>
      <c r="H372" s="768">
        <v>142383</v>
      </c>
      <c r="I372" s="89"/>
      <c r="J372" s="70"/>
      <c r="K372" s="70"/>
      <c r="L372" s="70"/>
      <c r="M372" s="70"/>
    </row>
    <row r="373" spans="1:13" ht="15.75" hidden="1">
      <c r="A373" s="76"/>
      <c r="B373" s="72"/>
      <c r="C373" s="73">
        <v>4740</v>
      </c>
      <c r="D373" s="88" t="s">
        <v>235</v>
      </c>
      <c r="E373" s="144">
        <v>0</v>
      </c>
      <c r="F373" s="144">
        <v>0</v>
      </c>
      <c r="G373" s="145">
        <v>8000</v>
      </c>
      <c r="H373" s="781">
        <v>8000</v>
      </c>
      <c r="I373" s="89"/>
      <c r="J373" s="70"/>
      <c r="K373" s="70"/>
      <c r="L373" s="70"/>
      <c r="M373" s="70"/>
    </row>
    <row r="374" spans="1:13" ht="15.75" hidden="1">
      <c r="A374" s="76"/>
      <c r="B374" s="72"/>
      <c r="C374" s="73">
        <v>4750</v>
      </c>
      <c r="D374" s="88" t="s">
        <v>236</v>
      </c>
      <c r="E374" s="144">
        <v>0</v>
      </c>
      <c r="F374" s="144">
        <v>0</v>
      </c>
      <c r="G374" s="145">
        <v>7700</v>
      </c>
      <c r="H374" s="781">
        <v>7700</v>
      </c>
      <c r="I374" s="89"/>
      <c r="J374" s="70"/>
      <c r="K374" s="70"/>
      <c r="L374" s="70"/>
      <c r="M374" s="70"/>
    </row>
    <row r="375" spans="1:13" ht="15.75" hidden="1">
      <c r="A375" s="76"/>
      <c r="B375" s="72"/>
      <c r="C375" s="73">
        <v>6050</v>
      </c>
      <c r="D375" s="133" t="s">
        <v>151</v>
      </c>
      <c r="E375" s="134">
        <v>2020000</v>
      </c>
      <c r="F375" s="134">
        <v>2020000</v>
      </c>
      <c r="G375" s="135">
        <v>1695350</v>
      </c>
      <c r="H375" s="778">
        <v>1695350</v>
      </c>
      <c r="I375" s="89"/>
      <c r="J375" s="70"/>
      <c r="K375" s="70"/>
      <c r="L375" s="70"/>
      <c r="M375" s="70"/>
    </row>
    <row r="376" spans="1:13" ht="15.75" hidden="1">
      <c r="A376" s="76"/>
      <c r="B376" s="72"/>
      <c r="C376" s="73">
        <v>6060</v>
      </c>
      <c r="D376" s="77" t="s">
        <v>341</v>
      </c>
      <c r="E376" s="170">
        <v>8000</v>
      </c>
      <c r="F376" s="170">
        <v>8000</v>
      </c>
      <c r="G376" s="150">
        <v>0</v>
      </c>
      <c r="H376" s="783">
        <v>0</v>
      </c>
      <c r="I376" s="89"/>
      <c r="J376" s="70"/>
      <c r="K376" s="70"/>
      <c r="L376" s="70"/>
      <c r="M376" s="70"/>
    </row>
    <row r="377" spans="1:13" ht="15.75">
      <c r="A377" s="76"/>
      <c r="B377" s="72"/>
      <c r="C377" s="73"/>
      <c r="D377" s="207"/>
      <c r="E377" s="144"/>
      <c r="F377" s="144"/>
      <c r="G377" s="145"/>
      <c r="H377" s="781"/>
      <c r="I377" s="89"/>
      <c r="J377" s="70"/>
      <c r="K377" s="70"/>
      <c r="L377" s="70"/>
      <c r="M377" s="70"/>
    </row>
    <row r="378" spans="1:13" ht="15.75">
      <c r="A378" s="76"/>
      <c r="B378" s="72">
        <v>80113</v>
      </c>
      <c r="C378" s="73"/>
      <c r="D378" s="82" t="s">
        <v>342</v>
      </c>
      <c r="E378" s="83">
        <f>SUM(E380:E390)</f>
        <v>672747</v>
      </c>
      <c r="F378" s="83">
        <f>SUM(F380:F390)</f>
        <v>672747</v>
      </c>
      <c r="G378" s="84">
        <f>SUM(G380:G390)</f>
        <v>735442</v>
      </c>
      <c r="H378" s="767">
        <f>SUM(H380:H390)</f>
        <v>735442</v>
      </c>
      <c r="I378" s="85">
        <f>SUM(H380:H390)</f>
        <v>735442</v>
      </c>
      <c r="J378" s="87">
        <f>H380+H381+H384</f>
        <v>148195</v>
      </c>
      <c r="K378" s="87">
        <f>SUM(H382:H383)</f>
        <v>21392</v>
      </c>
      <c r="L378" s="70"/>
      <c r="M378" s="70"/>
    </row>
    <row r="379" spans="1:13" ht="15.75">
      <c r="A379" s="76"/>
      <c r="B379" s="72"/>
      <c r="C379" s="73"/>
      <c r="D379" s="82"/>
      <c r="E379" s="83"/>
      <c r="F379" s="83"/>
      <c r="G379" s="84"/>
      <c r="H379" s="767"/>
      <c r="I379" s="89"/>
      <c r="J379" s="70"/>
      <c r="K379" s="70"/>
      <c r="L379" s="70"/>
      <c r="M379" s="70"/>
    </row>
    <row r="380" spans="1:13" s="807" customFormat="1" ht="15.75" hidden="1">
      <c r="A380" s="76"/>
      <c r="B380" s="72"/>
      <c r="C380" s="73">
        <v>4010</v>
      </c>
      <c r="D380" s="88" t="s">
        <v>343</v>
      </c>
      <c r="E380" s="90">
        <v>99276</v>
      </c>
      <c r="F380" s="90">
        <v>99276</v>
      </c>
      <c r="G380" s="91">
        <v>103833</v>
      </c>
      <c r="H380" s="768">
        <v>103833</v>
      </c>
      <c r="I380" s="101"/>
      <c r="J380" s="70"/>
      <c r="K380" s="70"/>
      <c r="L380" s="70"/>
      <c r="M380" s="70"/>
    </row>
    <row r="381" spans="1:13" ht="15.75" hidden="1">
      <c r="A381" s="76"/>
      <c r="B381" s="105"/>
      <c r="C381" s="73">
        <v>4040</v>
      </c>
      <c r="D381" s="98" t="s">
        <v>344</v>
      </c>
      <c r="E381" s="144">
        <v>7589</v>
      </c>
      <c r="F381" s="144">
        <v>7589</v>
      </c>
      <c r="G381" s="145">
        <v>7080</v>
      </c>
      <c r="H381" s="781">
        <v>7080</v>
      </c>
      <c r="I381" s="119"/>
      <c r="J381" s="70"/>
      <c r="K381" s="70"/>
      <c r="L381" s="70"/>
      <c r="M381" s="70"/>
    </row>
    <row r="382" spans="1:13" ht="15.75" hidden="1">
      <c r="A382" s="76"/>
      <c r="B382" s="105"/>
      <c r="C382" s="73">
        <v>4110</v>
      </c>
      <c r="D382" s="102" t="s">
        <v>345</v>
      </c>
      <c r="E382" s="60">
        <v>20893</v>
      </c>
      <c r="F382" s="60">
        <v>20893</v>
      </c>
      <c r="G382" s="61">
        <v>18728</v>
      </c>
      <c r="H382" s="763">
        <v>18728</v>
      </c>
      <c r="I382" s="85"/>
      <c r="J382" s="70"/>
      <c r="K382" s="70"/>
      <c r="L382" s="70"/>
      <c r="M382" s="70"/>
    </row>
    <row r="383" spans="1:13" ht="15.75" hidden="1">
      <c r="A383" s="76"/>
      <c r="B383" s="72"/>
      <c r="C383" s="73">
        <v>4120</v>
      </c>
      <c r="D383" s="77" t="s">
        <v>141</v>
      </c>
      <c r="E383" s="170">
        <v>2845</v>
      </c>
      <c r="F383" s="170">
        <v>2845</v>
      </c>
      <c r="G383" s="150">
        <v>2664</v>
      </c>
      <c r="H383" s="783">
        <v>2664</v>
      </c>
      <c r="I383" s="89"/>
      <c r="J383" s="70"/>
      <c r="K383" s="70"/>
      <c r="L383" s="70"/>
      <c r="M383" s="70"/>
    </row>
    <row r="384" spans="1:13" ht="15.75" hidden="1">
      <c r="A384" s="76"/>
      <c r="B384" s="72"/>
      <c r="C384" s="73">
        <v>4170</v>
      </c>
      <c r="D384" s="88" t="s">
        <v>142</v>
      </c>
      <c r="E384" s="90">
        <v>41836</v>
      </c>
      <c r="F384" s="90">
        <v>41836</v>
      </c>
      <c r="G384" s="91">
        <v>37282</v>
      </c>
      <c r="H384" s="768">
        <v>37282</v>
      </c>
      <c r="I384" s="85"/>
      <c r="J384" s="70"/>
      <c r="K384" s="70"/>
      <c r="L384" s="70"/>
      <c r="M384" s="70"/>
    </row>
    <row r="385" spans="1:13" ht="15.75" hidden="1">
      <c r="A385" s="76"/>
      <c r="B385" s="72"/>
      <c r="C385" s="73">
        <v>4210</v>
      </c>
      <c r="D385" s="88" t="s">
        <v>346</v>
      </c>
      <c r="E385" s="90">
        <v>164600</v>
      </c>
      <c r="F385" s="90">
        <v>164600</v>
      </c>
      <c r="G385" s="91">
        <v>122700</v>
      </c>
      <c r="H385" s="768">
        <v>122700</v>
      </c>
      <c r="I385" s="89"/>
      <c r="J385" s="70"/>
      <c r="K385" s="70"/>
      <c r="L385" s="70"/>
      <c r="M385" s="70"/>
    </row>
    <row r="386" spans="1:13" ht="15.75" hidden="1">
      <c r="A386" s="76"/>
      <c r="B386" s="72"/>
      <c r="C386" s="73">
        <v>4270</v>
      </c>
      <c r="D386" s="88" t="s">
        <v>347</v>
      </c>
      <c r="E386" s="90">
        <v>28500</v>
      </c>
      <c r="F386" s="90">
        <v>28500</v>
      </c>
      <c r="G386" s="91">
        <v>25000</v>
      </c>
      <c r="H386" s="768">
        <v>25000</v>
      </c>
      <c r="I386" s="85"/>
      <c r="J386" s="70"/>
      <c r="K386" s="70"/>
      <c r="L386" s="70"/>
      <c r="M386" s="70"/>
    </row>
    <row r="387" spans="1:13" ht="15.75" hidden="1">
      <c r="A387" s="76"/>
      <c r="B387" s="72"/>
      <c r="C387" s="73">
        <v>4280</v>
      </c>
      <c r="D387" s="88" t="s">
        <v>348</v>
      </c>
      <c r="E387" s="90">
        <v>400</v>
      </c>
      <c r="F387" s="90">
        <v>400</v>
      </c>
      <c r="G387" s="91">
        <v>0</v>
      </c>
      <c r="H387" s="768">
        <v>0</v>
      </c>
      <c r="I387" s="89"/>
      <c r="J387" s="70"/>
      <c r="K387" s="70"/>
      <c r="L387" s="70"/>
      <c r="M387" s="70"/>
    </row>
    <row r="388" spans="1:13" ht="15.75" hidden="1">
      <c r="A388" s="76"/>
      <c r="B388" s="72"/>
      <c r="C388" s="73">
        <v>4300</v>
      </c>
      <c r="D388" s="88" t="s">
        <v>349</v>
      </c>
      <c r="E388" s="90">
        <v>293250</v>
      </c>
      <c r="F388" s="90">
        <v>293250</v>
      </c>
      <c r="G388" s="91">
        <v>404540</v>
      </c>
      <c r="H388" s="768">
        <v>404540</v>
      </c>
      <c r="I388" s="89"/>
      <c r="J388" s="70"/>
      <c r="K388" s="70"/>
      <c r="L388" s="70"/>
      <c r="M388" s="70"/>
    </row>
    <row r="389" spans="1:13" ht="15.75" hidden="1">
      <c r="A389" s="76"/>
      <c r="B389" s="72"/>
      <c r="C389" s="73">
        <v>4430</v>
      </c>
      <c r="D389" s="88" t="s">
        <v>350</v>
      </c>
      <c r="E389" s="90">
        <v>9800</v>
      </c>
      <c r="F389" s="90">
        <v>9800</v>
      </c>
      <c r="G389" s="91">
        <v>9800</v>
      </c>
      <c r="H389" s="768">
        <v>9800</v>
      </c>
      <c r="I389" s="89"/>
      <c r="J389" s="70"/>
      <c r="K389" s="70"/>
      <c r="L389" s="70"/>
      <c r="M389" s="70"/>
    </row>
    <row r="390" spans="1:13" ht="15.75" hidden="1">
      <c r="A390" s="76"/>
      <c r="B390" s="72"/>
      <c r="C390" s="73">
        <v>4440</v>
      </c>
      <c r="D390" s="88" t="s">
        <v>351</v>
      </c>
      <c r="E390" s="90">
        <v>3758</v>
      </c>
      <c r="F390" s="90">
        <v>3758</v>
      </c>
      <c r="G390" s="91">
        <v>3815</v>
      </c>
      <c r="H390" s="768">
        <v>3815</v>
      </c>
      <c r="I390" s="89"/>
      <c r="J390" s="70"/>
      <c r="K390" s="70"/>
      <c r="L390" s="70"/>
      <c r="M390" s="70"/>
    </row>
    <row r="391" spans="1:13" s="807" customFormat="1" ht="15.75">
      <c r="A391" s="76"/>
      <c r="B391" s="72"/>
      <c r="C391" s="73"/>
      <c r="D391" s="88"/>
      <c r="E391" s="90"/>
      <c r="F391" s="90"/>
      <c r="G391" s="91"/>
      <c r="H391" s="768"/>
      <c r="I391" s="104"/>
      <c r="J391" s="70"/>
      <c r="K391" s="70"/>
      <c r="L391" s="70"/>
      <c r="M391" s="70"/>
    </row>
    <row r="392" spans="1:13" ht="15.75">
      <c r="A392" s="76"/>
      <c r="B392" s="72">
        <v>80114</v>
      </c>
      <c r="C392" s="73"/>
      <c r="D392" s="82" t="s">
        <v>352</v>
      </c>
      <c r="E392" s="83">
        <f>SUM(E394:E410)</f>
        <v>394693</v>
      </c>
      <c r="F392" s="83">
        <f>SUM(F394:F410)</f>
        <v>394693</v>
      </c>
      <c r="G392" s="84">
        <f>SUM(G394:G410)</f>
        <v>414018</v>
      </c>
      <c r="H392" s="767">
        <f>SUM(H394:H410)</f>
        <v>414018</v>
      </c>
      <c r="I392" s="103">
        <f>SUM(H394:H409)</f>
        <v>414018</v>
      </c>
      <c r="J392" s="87">
        <f>H394+H395+H398</f>
        <v>301849</v>
      </c>
      <c r="K392" s="87">
        <f>SUM(H396:H397)</f>
        <v>59373</v>
      </c>
      <c r="L392" s="70"/>
      <c r="M392" s="87"/>
    </row>
    <row r="393" spans="1:13" ht="15.75">
      <c r="A393" s="76"/>
      <c r="B393" s="72"/>
      <c r="C393" s="73"/>
      <c r="D393" s="82"/>
      <c r="E393" s="83"/>
      <c r="F393" s="83"/>
      <c r="G393" s="84"/>
      <c r="H393" s="767"/>
      <c r="I393" s="104"/>
      <c r="J393" s="70"/>
      <c r="K393" s="70"/>
      <c r="L393" s="70"/>
      <c r="M393" s="70"/>
    </row>
    <row r="394" spans="1:13" ht="20.25" hidden="1">
      <c r="A394" s="76"/>
      <c r="B394" s="72"/>
      <c r="C394" s="73">
        <v>4010</v>
      </c>
      <c r="D394" s="88" t="s">
        <v>353</v>
      </c>
      <c r="E394" s="90">
        <v>261424</v>
      </c>
      <c r="F394" s="90">
        <v>261424</v>
      </c>
      <c r="G394" s="91">
        <v>279837</v>
      </c>
      <c r="H394" s="768">
        <v>279837</v>
      </c>
      <c r="I394" s="157"/>
      <c r="J394" s="70"/>
      <c r="K394" s="70"/>
      <c r="L394" s="70"/>
      <c r="M394" s="70"/>
    </row>
    <row r="395" spans="1:13" ht="15.75" hidden="1">
      <c r="A395" s="76"/>
      <c r="B395" s="72"/>
      <c r="C395" s="73">
        <v>4040</v>
      </c>
      <c r="D395" s="88" t="s">
        <v>354</v>
      </c>
      <c r="E395" s="90">
        <v>18221</v>
      </c>
      <c r="F395" s="90">
        <v>18221</v>
      </c>
      <c r="G395" s="91">
        <v>22012</v>
      </c>
      <c r="H395" s="768">
        <v>22012</v>
      </c>
      <c r="I395" s="89"/>
      <c r="J395" s="70"/>
      <c r="K395" s="70"/>
      <c r="L395" s="70"/>
      <c r="M395" s="70"/>
    </row>
    <row r="396" spans="1:13" ht="15.75" hidden="1">
      <c r="A396" s="76"/>
      <c r="B396" s="72"/>
      <c r="C396" s="73">
        <v>4110</v>
      </c>
      <c r="D396" s="88" t="s">
        <v>220</v>
      </c>
      <c r="E396" s="90">
        <v>49634</v>
      </c>
      <c r="F396" s="90">
        <v>49634</v>
      </c>
      <c r="G396" s="91">
        <v>51978</v>
      </c>
      <c r="H396" s="768">
        <v>51978</v>
      </c>
      <c r="I396" s="89"/>
      <c r="J396" s="70"/>
      <c r="K396" s="70"/>
      <c r="L396" s="70"/>
      <c r="M396" s="70"/>
    </row>
    <row r="397" spans="1:13" ht="15.75" hidden="1">
      <c r="A397" s="76"/>
      <c r="B397" s="72"/>
      <c r="C397" s="73">
        <v>4120</v>
      </c>
      <c r="D397" s="88" t="s">
        <v>259</v>
      </c>
      <c r="E397" s="90">
        <v>6766</v>
      </c>
      <c r="F397" s="90">
        <v>6766</v>
      </c>
      <c r="G397" s="91">
        <v>7395</v>
      </c>
      <c r="H397" s="768">
        <v>7395</v>
      </c>
      <c r="I397" s="89"/>
      <c r="J397" s="70"/>
      <c r="K397" s="70"/>
      <c r="L397" s="70"/>
      <c r="M397" s="70"/>
    </row>
    <row r="398" spans="1:13" ht="15.75" hidden="1">
      <c r="A398" s="76"/>
      <c r="B398" s="72"/>
      <c r="C398" s="73">
        <v>4170</v>
      </c>
      <c r="D398" s="88" t="s">
        <v>142</v>
      </c>
      <c r="E398" s="90">
        <v>120</v>
      </c>
      <c r="F398" s="90">
        <v>120</v>
      </c>
      <c r="G398" s="91">
        <v>0</v>
      </c>
      <c r="H398" s="768">
        <v>0</v>
      </c>
      <c r="I398" s="89"/>
      <c r="J398" s="70"/>
      <c r="K398" s="70"/>
      <c r="L398" s="70"/>
      <c r="M398" s="70"/>
    </row>
    <row r="399" spans="1:13" ht="15.75" hidden="1">
      <c r="A399" s="76"/>
      <c r="B399" s="72"/>
      <c r="C399" s="73">
        <v>4210</v>
      </c>
      <c r="D399" s="88" t="s">
        <v>355</v>
      </c>
      <c r="E399" s="90">
        <v>14200</v>
      </c>
      <c r="F399" s="90">
        <v>14200</v>
      </c>
      <c r="G399" s="91">
        <v>7000</v>
      </c>
      <c r="H399" s="768">
        <v>7000</v>
      </c>
      <c r="I399" s="89"/>
      <c r="J399" s="70"/>
      <c r="K399" s="70"/>
      <c r="L399" s="70"/>
      <c r="M399" s="70"/>
    </row>
    <row r="400" spans="1:13" ht="15.75" hidden="1">
      <c r="A400" s="76"/>
      <c r="B400" s="72"/>
      <c r="C400" s="73">
        <v>4260</v>
      </c>
      <c r="D400" s="88" t="s">
        <v>192</v>
      </c>
      <c r="E400" s="90">
        <v>7620</v>
      </c>
      <c r="F400" s="90">
        <v>7620</v>
      </c>
      <c r="G400" s="91">
        <v>7765</v>
      </c>
      <c r="H400" s="768">
        <v>7765</v>
      </c>
      <c r="I400" s="89"/>
      <c r="J400" s="70"/>
      <c r="K400" s="70"/>
      <c r="L400" s="70"/>
      <c r="M400" s="70"/>
    </row>
    <row r="401" spans="1:13" ht="15.75" hidden="1">
      <c r="A401" s="76"/>
      <c r="B401" s="73"/>
      <c r="C401" s="73">
        <v>4280</v>
      </c>
      <c r="D401" s="98" t="s">
        <v>348</v>
      </c>
      <c r="E401" s="144">
        <v>20</v>
      </c>
      <c r="F401" s="144">
        <v>20</v>
      </c>
      <c r="G401" s="145">
        <v>0</v>
      </c>
      <c r="H401" s="781">
        <v>0</v>
      </c>
      <c r="I401" s="89"/>
      <c r="J401" s="70"/>
      <c r="K401" s="70"/>
      <c r="L401" s="70"/>
      <c r="M401" s="70"/>
    </row>
    <row r="402" spans="1:13" ht="15.75" hidden="1">
      <c r="A402" s="76"/>
      <c r="B402" s="72"/>
      <c r="C402" s="73">
        <v>4300</v>
      </c>
      <c r="D402" s="77" t="s">
        <v>356</v>
      </c>
      <c r="E402" s="170">
        <v>19423</v>
      </c>
      <c r="F402" s="170">
        <v>19423</v>
      </c>
      <c r="G402" s="150">
        <v>8000</v>
      </c>
      <c r="H402" s="783">
        <v>8000</v>
      </c>
      <c r="I402" s="89"/>
      <c r="J402" s="70"/>
      <c r="K402" s="70"/>
      <c r="L402" s="70"/>
      <c r="M402" s="70"/>
    </row>
    <row r="403" spans="1:13" ht="15.75" hidden="1">
      <c r="A403" s="76"/>
      <c r="B403" s="72"/>
      <c r="C403" s="73">
        <v>4360</v>
      </c>
      <c r="D403" s="88" t="s">
        <v>230</v>
      </c>
      <c r="E403" s="170">
        <v>0</v>
      </c>
      <c r="F403" s="170">
        <v>0</v>
      </c>
      <c r="G403" s="150">
        <v>2000</v>
      </c>
      <c r="H403" s="783">
        <v>2000</v>
      </c>
      <c r="I403" s="89"/>
      <c r="J403" s="70"/>
      <c r="K403" s="70"/>
      <c r="L403" s="70"/>
      <c r="M403" s="70"/>
    </row>
    <row r="404" spans="1:13" ht="15.75" hidden="1">
      <c r="A404" s="76"/>
      <c r="B404" s="72"/>
      <c r="C404" s="73">
        <v>4370</v>
      </c>
      <c r="D404" s="88" t="s">
        <v>231</v>
      </c>
      <c r="E404" s="170">
        <v>0</v>
      </c>
      <c r="F404" s="170">
        <v>0</v>
      </c>
      <c r="G404" s="150">
        <v>4000</v>
      </c>
      <c r="H404" s="783">
        <v>4000</v>
      </c>
      <c r="I404" s="89"/>
      <c r="J404" s="70"/>
      <c r="K404" s="70"/>
      <c r="L404" s="70"/>
      <c r="M404" s="70"/>
    </row>
    <row r="405" spans="1:13" ht="15.75" hidden="1">
      <c r="A405" s="76"/>
      <c r="B405" s="72"/>
      <c r="C405" s="73">
        <v>4410</v>
      </c>
      <c r="D405" s="88" t="s">
        <v>357</v>
      </c>
      <c r="E405" s="90">
        <v>3341</v>
      </c>
      <c r="F405" s="90">
        <v>3341</v>
      </c>
      <c r="G405" s="91">
        <v>3400</v>
      </c>
      <c r="H405" s="768">
        <v>3400</v>
      </c>
      <c r="I405" s="89"/>
      <c r="J405" s="70"/>
      <c r="K405" s="70"/>
      <c r="L405" s="70"/>
      <c r="M405" s="70"/>
    </row>
    <row r="406" spans="1:13" ht="15.75" hidden="1">
      <c r="A406" s="76"/>
      <c r="B406" s="72"/>
      <c r="C406" s="73">
        <v>4420</v>
      </c>
      <c r="D406" s="88" t="s">
        <v>358</v>
      </c>
      <c r="E406" s="144">
        <v>159</v>
      </c>
      <c r="F406" s="144">
        <v>159</v>
      </c>
      <c r="G406" s="145">
        <v>0</v>
      </c>
      <c r="H406" s="781">
        <v>0</v>
      </c>
      <c r="I406" s="89"/>
      <c r="J406" s="70"/>
      <c r="K406" s="70"/>
      <c r="L406" s="70"/>
      <c r="M406" s="70"/>
    </row>
    <row r="407" spans="1:13" ht="15.75" hidden="1">
      <c r="A407" s="76"/>
      <c r="B407" s="105"/>
      <c r="C407" s="73">
        <v>4440</v>
      </c>
      <c r="D407" s="98" t="s">
        <v>359</v>
      </c>
      <c r="E407" s="144">
        <v>6765</v>
      </c>
      <c r="F407" s="144">
        <v>6765</v>
      </c>
      <c r="G407" s="145">
        <v>7631</v>
      </c>
      <c r="H407" s="781">
        <v>7631</v>
      </c>
      <c r="I407" s="89"/>
      <c r="J407" s="70"/>
      <c r="K407" s="70"/>
      <c r="L407" s="70"/>
      <c r="M407" s="70"/>
    </row>
    <row r="408" spans="1:13" ht="15.75" hidden="1">
      <c r="A408" s="76"/>
      <c r="B408" s="72"/>
      <c r="C408" s="73">
        <v>4740</v>
      </c>
      <c r="D408" s="88" t="s">
        <v>235</v>
      </c>
      <c r="E408" s="60">
        <v>0</v>
      </c>
      <c r="F408" s="60">
        <v>0</v>
      </c>
      <c r="G408" s="61">
        <v>8000</v>
      </c>
      <c r="H408" s="763">
        <v>8000</v>
      </c>
      <c r="I408" s="89"/>
      <c r="J408" s="70"/>
      <c r="K408" s="70"/>
      <c r="L408" s="70"/>
      <c r="M408" s="70"/>
    </row>
    <row r="409" spans="1:13" ht="15.75" hidden="1">
      <c r="A409" s="76"/>
      <c r="B409" s="72"/>
      <c r="C409" s="73">
        <v>4750</v>
      </c>
      <c r="D409" s="88" t="s">
        <v>236</v>
      </c>
      <c r="E409" s="60">
        <v>0</v>
      </c>
      <c r="F409" s="60">
        <v>0</v>
      </c>
      <c r="G409" s="61">
        <v>5000</v>
      </c>
      <c r="H409" s="763">
        <v>5000</v>
      </c>
      <c r="I409" s="89"/>
      <c r="J409" s="70"/>
      <c r="K409" s="70"/>
      <c r="L409" s="70"/>
      <c r="M409" s="70"/>
    </row>
    <row r="410" spans="1:13" ht="15.75" hidden="1">
      <c r="A410" s="76"/>
      <c r="B410" s="72"/>
      <c r="C410" s="73">
        <v>6060</v>
      </c>
      <c r="D410" s="77" t="s">
        <v>341</v>
      </c>
      <c r="E410" s="170">
        <v>7000</v>
      </c>
      <c r="F410" s="170">
        <v>7000</v>
      </c>
      <c r="G410" s="150">
        <v>0</v>
      </c>
      <c r="H410" s="783">
        <v>0</v>
      </c>
      <c r="I410" s="89"/>
      <c r="J410" s="70"/>
      <c r="K410" s="70"/>
      <c r="L410" s="70"/>
      <c r="M410" s="70"/>
    </row>
    <row r="411" spans="1:13" ht="15.75" hidden="1">
      <c r="A411" s="76"/>
      <c r="B411" s="72"/>
      <c r="C411" s="73"/>
      <c r="D411" s="88"/>
      <c r="E411" s="90"/>
      <c r="F411" s="90"/>
      <c r="G411" s="91"/>
      <c r="H411" s="768"/>
      <c r="I411" s="89"/>
      <c r="J411" s="70"/>
      <c r="K411" s="70"/>
      <c r="L411" s="70"/>
      <c r="M411" s="70"/>
    </row>
    <row r="412" spans="1:13" ht="15.75">
      <c r="A412" s="76"/>
      <c r="B412" s="72">
        <v>80146</v>
      </c>
      <c r="C412" s="73"/>
      <c r="D412" s="82" t="s">
        <v>360</v>
      </c>
      <c r="E412" s="83">
        <f>SUM(E414)</f>
        <v>50648</v>
      </c>
      <c r="F412" s="83">
        <f>SUM(F414)</f>
        <v>50648</v>
      </c>
      <c r="G412" s="84">
        <f>SUM(G414)</f>
        <v>49691</v>
      </c>
      <c r="H412" s="767">
        <f>SUM(H414)</f>
        <v>50934</v>
      </c>
      <c r="I412" s="85">
        <f>SUM(H414)</f>
        <v>50934</v>
      </c>
      <c r="J412" s="70"/>
      <c r="K412" s="70"/>
      <c r="L412" s="70"/>
      <c r="M412" s="70"/>
    </row>
    <row r="413" spans="1:13" ht="15.75" hidden="1">
      <c r="A413" s="76"/>
      <c r="B413" s="72"/>
      <c r="C413" s="73"/>
      <c r="D413" s="88"/>
      <c r="E413" s="90"/>
      <c r="F413" s="90"/>
      <c r="G413" s="91"/>
      <c r="H413" s="768"/>
      <c r="I413" s="143"/>
      <c r="J413" s="70"/>
      <c r="K413" s="70"/>
      <c r="L413" s="70"/>
      <c r="M413" s="70"/>
    </row>
    <row r="414" spans="1:13" s="807" customFormat="1" ht="15.75" hidden="1">
      <c r="A414" s="76"/>
      <c r="B414" s="72"/>
      <c r="C414" s="76">
        <v>3250</v>
      </c>
      <c r="D414" s="98" t="s">
        <v>361</v>
      </c>
      <c r="E414" s="145">
        <v>50648</v>
      </c>
      <c r="F414" s="145">
        <v>50648</v>
      </c>
      <c r="G414" s="145">
        <v>49691</v>
      </c>
      <c r="H414" s="781">
        <v>50934</v>
      </c>
      <c r="I414" s="201"/>
      <c r="J414" s="142"/>
      <c r="K414" s="142"/>
      <c r="L414" s="142"/>
      <c r="M414" s="142"/>
    </row>
    <row r="415" spans="1:13" ht="20.25">
      <c r="A415" s="76"/>
      <c r="B415" s="76"/>
      <c r="C415" s="73"/>
      <c r="D415" s="77"/>
      <c r="E415" s="170"/>
      <c r="F415" s="170"/>
      <c r="G415" s="150"/>
      <c r="H415" s="783"/>
      <c r="I415" s="157"/>
      <c r="J415" s="70"/>
      <c r="K415" s="70"/>
      <c r="L415" s="70"/>
      <c r="M415" s="70"/>
    </row>
    <row r="416" spans="1:13" ht="15.75">
      <c r="A416" s="76"/>
      <c r="B416" s="76">
        <v>80195</v>
      </c>
      <c r="C416" s="122"/>
      <c r="D416" s="116" t="s">
        <v>240</v>
      </c>
      <c r="E416" s="164">
        <f>SUM(E418:E421)</f>
        <v>55894</v>
      </c>
      <c r="F416" s="164">
        <f>SUM(F418:F421)</f>
        <v>55894</v>
      </c>
      <c r="G416" s="165">
        <f>SUM(G418:G420)</f>
        <v>58745</v>
      </c>
      <c r="H416" s="786">
        <f>SUM(H418:H420)</f>
        <v>58745</v>
      </c>
      <c r="I416" s="85">
        <f>SUM(H418:H420)</f>
        <v>58745</v>
      </c>
      <c r="J416" s="70"/>
      <c r="K416" s="70"/>
      <c r="L416" s="70"/>
      <c r="M416" s="70"/>
    </row>
    <row r="417" spans="1:13" ht="15.75">
      <c r="A417" s="76"/>
      <c r="B417" s="72"/>
      <c r="C417" s="128"/>
      <c r="D417" s="186"/>
      <c r="E417" s="208"/>
      <c r="F417" s="208"/>
      <c r="G417" s="209"/>
      <c r="H417" s="793"/>
      <c r="I417" s="96"/>
      <c r="J417" s="70"/>
      <c r="K417" s="70"/>
      <c r="L417" s="70"/>
      <c r="M417" s="70"/>
    </row>
    <row r="418" spans="1:13" ht="15.75" hidden="1">
      <c r="A418" s="76"/>
      <c r="B418" s="72"/>
      <c r="C418" s="73">
        <v>3240</v>
      </c>
      <c r="D418" s="88" t="s">
        <v>362</v>
      </c>
      <c r="E418" s="90">
        <v>0</v>
      </c>
      <c r="F418" s="90">
        <v>0</v>
      </c>
      <c r="G418" s="91">
        <v>0</v>
      </c>
      <c r="H418" s="768">
        <v>0</v>
      </c>
      <c r="I418" s="89"/>
      <c r="J418" s="70"/>
      <c r="K418" s="70"/>
      <c r="L418" s="70"/>
      <c r="M418" s="70"/>
    </row>
    <row r="419" spans="1:13" ht="15.75" hidden="1">
      <c r="A419" s="76"/>
      <c r="B419" s="72"/>
      <c r="C419" s="73">
        <v>4300</v>
      </c>
      <c r="D419" s="88" t="s">
        <v>161</v>
      </c>
      <c r="E419" s="78">
        <v>0</v>
      </c>
      <c r="F419" s="78">
        <v>0</v>
      </c>
      <c r="G419" s="79">
        <v>0</v>
      </c>
      <c r="H419" s="766">
        <v>0</v>
      </c>
      <c r="I419" s="89"/>
      <c r="J419" s="70"/>
      <c r="K419" s="70"/>
      <c r="L419" s="70"/>
      <c r="M419" s="70"/>
    </row>
    <row r="420" spans="1:13" ht="15.75" hidden="1">
      <c r="A420" s="76"/>
      <c r="B420" s="72"/>
      <c r="C420" s="73">
        <v>4440</v>
      </c>
      <c r="D420" s="88" t="s">
        <v>363</v>
      </c>
      <c r="E420" s="90">
        <v>55894</v>
      </c>
      <c r="F420" s="90">
        <v>55894</v>
      </c>
      <c r="G420" s="91">
        <v>58745</v>
      </c>
      <c r="H420" s="768">
        <v>58745</v>
      </c>
      <c r="I420" s="89"/>
      <c r="J420" s="70"/>
      <c r="K420" s="70"/>
      <c r="L420" s="70"/>
      <c r="M420" s="70"/>
    </row>
    <row r="421" spans="1:13" ht="15.75" hidden="1">
      <c r="A421" s="76"/>
      <c r="B421" s="72"/>
      <c r="C421" s="73"/>
      <c r="D421" s="98" t="s">
        <v>364</v>
      </c>
      <c r="E421" s="78"/>
      <c r="F421" s="78"/>
      <c r="G421" s="79"/>
      <c r="H421" s="766"/>
      <c r="I421" s="89"/>
      <c r="J421" s="70"/>
      <c r="K421" s="70"/>
      <c r="L421" s="70"/>
      <c r="M421" s="70"/>
    </row>
    <row r="422" spans="1:13" ht="15.75" hidden="1">
      <c r="A422" s="76"/>
      <c r="B422" s="72"/>
      <c r="C422" s="73"/>
      <c r="D422" s="77"/>
      <c r="E422" s="78"/>
      <c r="F422" s="78"/>
      <c r="G422" s="79"/>
      <c r="H422" s="766"/>
      <c r="I422" s="89"/>
      <c r="J422" s="70"/>
      <c r="K422" s="70"/>
      <c r="L422" s="70"/>
      <c r="M422" s="70"/>
    </row>
    <row r="423" spans="1:13" ht="16.5" thickBot="1">
      <c r="A423" s="112">
        <v>851</v>
      </c>
      <c r="B423" s="72"/>
      <c r="C423" s="73"/>
      <c r="D423" s="620" t="s">
        <v>365</v>
      </c>
      <c r="E423" s="624">
        <f>E425+E429+E433</f>
        <v>232500</v>
      </c>
      <c r="F423" s="624">
        <f>F425+F429+F433</f>
        <v>232500</v>
      </c>
      <c r="G423" s="625">
        <f>G425+G429+G433</f>
        <v>239000</v>
      </c>
      <c r="H423" s="775">
        <f>H425+H429+H433</f>
        <v>239000</v>
      </c>
      <c r="I423" s="210"/>
      <c r="J423" s="210"/>
      <c r="K423" s="210"/>
      <c r="L423" s="210"/>
      <c r="M423" s="75"/>
    </row>
    <row r="424" spans="1:13" ht="15.75">
      <c r="A424" s="76"/>
      <c r="B424" s="72"/>
      <c r="C424" s="73"/>
      <c r="D424" s="159"/>
      <c r="E424" s="160"/>
      <c r="F424" s="160"/>
      <c r="G424" s="161"/>
      <c r="H424" s="785"/>
      <c r="I424" s="119"/>
      <c r="J424" s="70"/>
      <c r="K424" s="70"/>
      <c r="L424" s="70"/>
      <c r="M424" s="70"/>
    </row>
    <row r="425" spans="1:13" ht="15.75">
      <c r="A425" s="76"/>
      <c r="B425" s="72">
        <v>85149</v>
      </c>
      <c r="C425" s="73"/>
      <c r="D425" s="82" t="s">
        <v>366</v>
      </c>
      <c r="E425" s="83">
        <f>SUM(E427)</f>
        <v>22500</v>
      </c>
      <c r="F425" s="83">
        <f>SUM(F426)</f>
        <v>22500</v>
      </c>
      <c r="G425" s="84">
        <f>G427</f>
        <v>29000</v>
      </c>
      <c r="H425" s="767">
        <f>H427</f>
        <v>29000</v>
      </c>
      <c r="I425" s="85">
        <f>SUM(H427)</f>
        <v>29000</v>
      </c>
      <c r="J425" s="70"/>
      <c r="K425" s="70"/>
      <c r="L425" s="70"/>
      <c r="M425" s="70"/>
    </row>
    <row r="426" spans="1:13" ht="15.75">
      <c r="A426" s="76"/>
      <c r="B426" s="72"/>
      <c r="C426" s="76"/>
      <c r="D426" s="88"/>
      <c r="E426" s="78"/>
      <c r="F426" s="78">
        <v>22500</v>
      </c>
      <c r="H426" s="797"/>
      <c r="I426" s="89"/>
      <c r="J426" s="70"/>
      <c r="K426" s="70"/>
      <c r="L426" s="70"/>
      <c r="M426" s="70"/>
    </row>
    <row r="427" spans="1:13" ht="15.75" hidden="1">
      <c r="A427" s="76"/>
      <c r="B427" s="72"/>
      <c r="C427" s="73">
        <v>4280</v>
      </c>
      <c r="D427" s="88" t="s">
        <v>348</v>
      </c>
      <c r="E427" s="90">
        <v>22500</v>
      </c>
      <c r="F427" s="90"/>
      <c r="G427" s="79">
        <v>29000</v>
      </c>
      <c r="H427" s="766">
        <v>29000</v>
      </c>
      <c r="I427" s="89"/>
      <c r="J427" s="70"/>
      <c r="K427" s="70"/>
      <c r="L427" s="70"/>
      <c r="M427" s="70"/>
    </row>
    <row r="428" spans="1:13" ht="15.75" hidden="1">
      <c r="A428" s="76"/>
      <c r="B428" s="72"/>
      <c r="C428" s="73"/>
      <c r="D428" s="88"/>
      <c r="E428" s="78"/>
      <c r="F428" s="78"/>
      <c r="G428" s="79"/>
      <c r="H428" s="766"/>
      <c r="I428" s="101"/>
      <c r="J428" s="70"/>
      <c r="K428" s="70"/>
      <c r="L428" s="70"/>
      <c r="M428" s="70"/>
    </row>
    <row r="429" spans="1:13" ht="15.75">
      <c r="A429" s="76"/>
      <c r="B429" s="72">
        <v>85153</v>
      </c>
      <c r="C429" s="73"/>
      <c r="D429" s="82" t="s">
        <v>367</v>
      </c>
      <c r="E429" s="117">
        <f>SUM(E431)</f>
        <v>4000</v>
      </c>
      <c r="F429" s="117">
        <f>SUM(F431)</f>
        <v>4000</v>
      </c>
      <c r="G429" s="118">
        <f>SUM(G431)</f>
        <v>4000</v>
      </c>
      <c r="H429" s="774">
        <f>SUM(H431)</f>
        <v>4000</v>
      </c>
      <c r="I429" s="211">
        <f>SUM(H431)</f>
        <v>4000</v>
      </c>
      <c r="J429" s="70"/>
      <c r="K429" s="70"/>
      <c r="L429" s="70"/>
      <c r="M429" s="70"/>
    </row>
    <row r="430" spans="1:13" s="807" customFormat="1" ht="15.75">
      <c r="A430" s="76"/>
      <c r="B430" s="72"/>
      <c r="C430" s="73"/>
      <c r="D430" s="88"/>
      <c r="E430" s="78"/>
      <c r="F430" s="78"/>
      <c r="G430" s="79"/>
      <c r="H430" s="766"/>
      <c r="I430" s="101"/>
      <c r="J430" s="70"/>
      <c r="K430" s="70"/>
      <c r="L430" s="70"/>
      <c r="M430" s="70"/>
    </row>
    <row r="431" spans="1:13" s="408" customFormat="1" ht="15.75" hidden="1">
      <c r="A431" s="76"/>
      <c r="B431" s="72"/>
      <c r="C431" s="73">
        <v>4210</v>
      </c>
      <c r="D431" s="88" t="s">
        <v>174</v>
      </c>
      <c r="E431" s="78">
        <v>4000</v>
      </c>
      <c r="F431" s="78">
        <v>4000</v>
      </c>
      <c r="G431" s="79">
        <v>4000</v>
      </c>
      <c r="H431" s="766">
        <v>4000</v>
      </c>
      <c r="I431" s="143"/>
      <c r="J431" s="70"/>
      <c r="K431" s="70"/>
      <c r="L431" s="70"/>
      <c r="M431" s="70"/>
    </row>
    <row r="432" spans="1:13" s="408" customFormat="1" ht="15.75" hidden="1">
      <c r="A432" s="76"/>
      <c r="B432" s="72"/>
      <c r="C432" s="73"/>
      <c r="D432" s="88"/>
      <c r="E432" s="78"/>
      <c r="F432" s="78"/>
      <c r="G432" s="79"/>
      <c r="H432" s="766"/>
      <c r="I432" s="143"/>
      <c r="J432" s="70"/>
      <c r="K432" s="70"/>
      <c r="L432" s="70"/>
      <c r="M432" s="70"/>
    </row>
    <row r="433" spans="1:13" s="807" customFormat="1" ht="15.75">
      <c r="A433" s="120"/>
      <c r="B433" s="137">
        <v>85154</v>
      </c>
      <c r="C433" s="122"/>
      <c r="D433" s="138" t="s">
        <v>368</v>
      </c>
      <c r="E433" s="164">
        <f>SUM(E435:E440)</f>
        <v>206000</v>
      </c>
      <c r="F433" s="164">
        <f>SUM(F435:F440)</f>
        <v>206000</v>
      </c>
      <c r="G433" s="165">
        <f>SUM(G435:G440)</f>
        <v>206000</v>
      </c>
      <c r="H433" s="798">
        <f>SUM(H435:H440)</f>
        <v>206000</v>
      </c>
      <c r="I433" s="212">
        <f>SUM(H435:H440)</f>
        <v>206000</v>
      </c>
      <c r="J433" s="213">
        <f>SUM(H438)</f>
        <v>72096</v>
      </c>
      <c r="K433" s="213">
        <f>SUM(H436:H437)</f>
        <v>6550</v>
      </c>
      <c r="L433" s="142"/>
      <c r="M433" s="142"/>
    </row>
    <row r="434" spans="1:13" ht="15.75">
      <c r="A434" s="76"/>
      <c r="B434" s="73"/>
      <c r="C434" s="76"/>
      <c r="D434" s="102"/>
      <c r="E434" s="79"/>
      <c r="F434" s="79"/>
      <c r="G434" s="79"/>
      <c r="H434" s="766"/>
      <c r="I434" s="62"/>
      <c r="J434" s="70"/>
      <c r="K434" s="70"/>
      <c r="L434" s="70"/>
      <c r="M434" s="70"/>
    </row>
    <row r="435" spans="1:13" ht="15.75" hidden="1">
      <c r="A435" s="76"/>
      <c r="B435" s="76"/>
      <c r="C435" s="73">
        <v>3030</v>
      </c>
      <c r="D435" s="77" t="s">
        <v>369</v>
      </c>
      <c r="E435" s="170">
        <v>7488</v>
      </c>
      <c r="F435" s="170">
        <v>7488</v>
      </c>
      <c r="G435" s="150">
        <v>7488</v>
      </c>
      <c r="H435" s="783">
        <v>7488</v>
      </c>
      <c r="I435" s="119"/>
      <c r="J435" s="70"/>
      <c r="K435" s="70"/>
      <c r="L435" s="70"/>
      <c r="M435" s="70"/>
    </row>
    <row r="436" spans="1:13" ht="15.75" hidden="1">
      <c r="A436" s="76"/>
      <c r="B436" s="72"/>
      <c r="C436" s="73">
        <v>4110</v>
      </c>
      <c r="D436" s="88" t="s">
        <v>190</v>
      </c>
      <c r="E436" s="90">
        <v>5700</v>
      </c>
      <c r="F436" s="90">
        <v>5700</v>
      </c>
      <c r="G436" s="91">
        <v>5700</v>
      </c>
      <c r="H436" s="768">
        <v>5700</v>
      </c>
      <c r="I436" s="89"/>
      <c r="J436" s="70"/>
      <c r="K436" s="70"/>
      <c r="L436" s="70"/>
      <c r="M436" s="70"/>
    </row>
    <row r="437" spans="1:13" ht="15.75" hidden="1">
      <c r="A437" s="76"/>
      <c r="B437" s="72"/>
      <c r="C437" s="73">
        <v>4120</v>
      </c>
      <c r="D437" s="98" t="s">
        <v>370</v>
      </c>
      <c r="E437" s="144">
        <v>850</v>
      </c>
      <c r="F437" s="144">
        <v>850</v>
      </c>
      <c r="G437" s="145">
        <v>850</v>
      </c>
      <c r="H437" s="781">
        <v>850</v>
      </c>
      <c r="I437" s="89"/>
      <c r="J437" s="70"/>
      <c r="K437" s="70"/>
      <c r="L437" s="70"/>
      <c r="M437" s="70"/>
    </row>
    <row r="438" spans="1:13" ht="15.75" hidden="1">
      <c r="A438" s="76"/>
      <c r="B438" s="72"/>
      <c r="C438" s="73">
        <v>4170</v>
      </c>
      <c r="D438" s="98" t="s">
        <v>142</v>
      </c>
      <c r="E438" s="144">
        <v>73716</v>
      </c>
      <c r="F438" s="144">
        <v>73716</v>
      </c>
      <c r="G438" s="145">
        <v>72096</v>
      </c>
      <c r="H438" s="781">
        <v>72096</v>
      </c>
      <c r="I438" s="85"/>
      <c r="J438" s="70"/>
      <c r="K438" s="70"/>
      <c r="L438" s="70"/>
      <c r="M438" s="70"/>
    </row>
    <row r="439" spans="1:13" ht="15.75" hidden="1">
      <c r="A439" s="76"/>
      <c r="B439" s="72"/>
      <c r="C439" s="73">
        <v>4210</v>
      </c>
      <c r="D439" s="88" t="s">
        <v>312</v>
      </c>
      <c r="E439" s="90">
        <v>70260</v>
      </c>
      <c r="F439" s="90">
        <v>70260</v>
      </c>
      <c r="G439" s="91">
        <v>73260</v>
      </c>
      <c r="H439" s="768">
        <v>73260</v>
      </c>
      <c r="I439" s="85"/>
      <c r="J439" s="70"/>
      <c r="K439" s="70"/>
      <c r="L439" s="70"/>
      <c r="M439" s="70"/>
    </row>
    <row r="440" spans="1:13" ht="15.75" hidden="1">
      <c r="A440" s="76"/>
      <c r="B440" s="72"/>
      <c r="C440" s="73">
        <v>4300</v>
      </c>
      <c r="D440" s="88" t="s">
        <v>207</v>
      </c>
      <c r="E440" s="90">
        <v>47986</v>
      </c>
      <c r="F440" s="90">
        <v>47986</v>
      </c>
      <c r="G440" s="91">
        <v>46606</v>
      </c>
      <c r="H440" s="768">
        <v>46606</v>
      </c>
      <c r="I440" s="89"/>
      <c r="J440" s="70"/>
      <c r="K440" s="70"/>
      <c r="L440" s="70"/>
      <c r="M440" s="70"/>
    </row>
    <row r="441" spans="1:13" ht="15.75" hidden="1">
      <c r="A441" s="76"/>
      <c r="B441" s="72"/>
      <c r="C441" s="73"/>
      <c r="D441" s="102"/>
      <c r="E441" s="78"/>
      <c r="F441" s="78"/>
      <c r="G441" s="79"/>
      <c r="H441" s="766"/>
      <c r="I441" s="89"/>
      <c r="J441" s="70"/>
      <c r="K441" s="70"/>
      <c r="L441" s="70"/>
      <c r="M441" s="70"/>
    </row>
    <row r="442" spans="1:13" ht="16.5" thickBot="1">
      <c r="A442" s="112">
        <v>852</v>
      </c>
      <c r="B442" s="105"/>
      <c r="C442" s="73"/>
      <c r="D442" s="626" t="s">
        <v>371</v>
      </c>
      <c r="E442" s="627">
        <f>E445+E465+E470+E476+E481+E499+E505</f>
        <v>5927252</v>
      </c>
      <c r="F442" s="627">
        <f>F445+F465+F470+F476+F481+F499+F505</f>
        <v>5972361</v>
      </c>
      <c r="G442" s="621">
        <f>G445+G465+G470+G476+G481+G499+G505</f>
        <v>6376645</v>
      </c>
      <c r="H442" s="765">
        <f>H445+H465+H470+H476+H481+H499+H505</f>
        <v>6352265</v>
      </c>
      <c r="I442" s="184"/>
      <c r="J442" s="75"/>
      <c r="K442" s="75"/>
      <c r="L442" s="75"/>
      <c r="M442" s="75"/>
    </row>
    <row r="443" spans="1:13" ht="15.75">
      <c r="A443" s="76"/>
      <c r="B443" s="72"/>
      <c r="C443" s="73"/>
      <c r="D443" s="159"/>
      <c r="E443" s="160"/>
      <c r="F443" s="160"/>
      <c r="G443" s="161"/>
      <c r="H443" s="785"/>
      <c r="I443" s="119"/>
      <c r="J443" s="70"/>
      <c r="K443" s="70"/>
      <c r="L443" s="70"/>
      <c r="M443" s="70"/>
    </row>
    <row r="444" spans="1:13" ht="15.75">
      <c r="A444" s="76"/>
      <c r="B444" s="72">
        <v>85212</v>
      </c>
      <c r="C444" s="73"/>
      <c r="D444" s="82" t="s">
        <v>372</v>
      </c>
      <c r="E444" s="117"/>
      <c r="F444" s="117"/>
      <c r="G444" s="118"/>
      <c r="H444" s="774"/>
      <c r="I444" s="89"/>
      <c r="J444" s="70"/>
      <c r="K444" s="70"/>
      <c r="L444" s="70"/>
      <c r="M444" s="70"/>
    </row>
    <row r="445" spans="1:13" s="807" customFormat="1" ht="15.75">
      <c r="A445" s="76"/>
      <c r="B445" s="72"/>
      <c r="C445" s="73"/>
      <c r="D445" s="82" t="s">
        <v>373</v>
      </c>
      <c r="E445" s="83">
        <f>SUM(E447:E460)</f>
        <v>4272123</v>
      </c>
      <c r="F445" s="83">
        <f>SUM(F447:F460)</f>
        <v>4272123</v>
      </c>
      <c r="G445" s="84">
        <f>SUM(G447:G461)</f>
        <v>4662000</v>
      </c>
      <c r="H445" s="767">
        <f>SUM(H447:H461)</f>
        <v>4662000</v>
      </c>
      <c r="I445" s="104">
        <f>SUM(H447:H461)</f>
        <v>4662000</v>
      </c>
      <c r="J445" s="87">
        <f>H450+H451+H454</f>
        <v>70732</v>
      </c>
      <c r="K445" s="87">
        <f>SUM(H452:H453)</f>
        <v>77700</v>
      </c>
      <c r="L445" s="70"/>
      <c r="M445" s="70"/>
    </row>
    <row r="446" spans="1:13" ht="15.75">
      <c r="A446" s="76"/>
      <c r="B446" s="72"/>
      <c r="C446" s="73"/>
      <c r="D446" s="82"/>
      <c r="E446" s="117"/>
      <c r="F446" s="117"/>
      <c r="G446" s="118"/>
      <c r="H446" s="774"/>
      <c r="I446" s="119"/>
      <c r="J446" s="70"/>
      <c r="K446" s="70"/>
      <c r="L446" s="70"/>
      <c r="M446" s="70"/>
    </row>
    <row r="447" spans="1:13" ht="31.5" hidden="1">
      <c r="A447" s="76"/>
      <c r="B447" s="72"/>
      <c r="C447" s="73">
        <v>2910</v>
      </c>
      <c r="D447" s="93" t="s">
        <v>374</v>
      </c>
      <c r="E447" s="155">
        <v>4123</v>
      </c>
      <c r="F447" s="155">
        <v>4123</v>
      </c>
      <c r="G447" s="156">
        <v>0</v>
      </c>
      <c r="H447" s="784">
        <v>0</v>
      </c>
      <c r="I447" s="89"/>
      <c r="J447" s="70"/>
      <c r="K447" s="70"/>
      <c r="L447" s="70"/>
      <c r="M447" s="70"/>
    </row>
    <row r="448" spans="1:13" ht="15.75" hidden="1">
      <c r="A448" s="76"/>
      <c r="B448" s="72"/>
      <c r="C448" s="73">
        <v>3020</v>
      </c>
      <c r="D448" s="93" t="s">
        <v>375</v>
      </c>
      <c r="E448" s="155">
        <v>200</v>
      </c>
      <c r="F448" s="155">
        <v>200</v>
      </c>
      <c r="G448" s="156">
        <v>200</v>
      </c>
      <c r="H448" s="784">
        <v>200</v>
      </c>
      <c r="I448" s="89"/>
      <c r="J448" s="70"/>
      <c r="K448" s="70"/>
      <c r="L448" s="70"/>
      <c r="M448" s="70"/>
    </row>
    <row r="449" spans="1:13" ht="15.75" hidden="1">
      <c r="A449" s="76"/>
      <c r="B449" s="72"/>
      <c r="C449" s="73">
        <v>3110</v>
      </c>
      <c r="D449" s="88" t="s">
        <v>376</v>
      </c>
      <c r="E449" s="90">
        <v>4079960</v>
      </c>
      <c r="F449" s="90">
        <v>4079960</v>
      </c>
      <c r="G449" s="91">
        <v>4481970</v>
      </c>
      <c r="H449" s="768">
        <v>4481970</v>
      </c>
      <c r="I449" s="89"/>
      <c r="J449" s="70"/>
      <c r="K449" s="70"/>
      <c r="L449" s="70"/>
      <c r="M449" s="70"/>
    </row>
    <row r="450" spans="1:13" ht="15.75" hidden="1">
      <c r="A450" s="76"/>
      <c r="B450" s="72"/>
      <c r="C450" s="73">
        <v>4010</v>
      </c>
      <c r="D450" s="93" t="s">
        <v>377</v>
      </c>
      <c r="E450" s="94">
        <v>71200</v>
      </c>
      <c r="F450" s="94">
        <v>71200</v>
      </c>
      <c r="G450" s="95">
        <v>66285</v>
      </c>
      <c r="H450" s="769">
        <v>66285</v>
      </c>
      <c r="I450" s="85"/>
      <c r="J450" s="70"/>
      <c r="K450" s="70"/>
      <c r="L450" s="70"/>
      <c r="M450" s="70"/>
    </row>
    <row r="451" spans="1:13" ht="15.75" hidden="1">
      <c r="A451" s="76"/>
      <c r="B451" s="72"/>
      <c r="C451" s="73">
        <v>4040</v>
      </c>
      <c r="D451" s="98" t="s">
        <v>179</v>
      </c>
      <c r="E451" s="144">
        <v>4447</v>
      </c>
      <c r="F451" s="144">
        <v>4447</v>
      </c>
      <c r="G451" s="145">
        <v>4447</v>
      </c>
      <c r="H451" s="781">
        <v>4447</v>
      </c>
      <c r="I451" s="89"/>
      <c r="J451" s="70"/>
      <c r="K451" s="70"/>
      <c r="L451" s="70"/>
      <c r="M451" s="70"/>
    </row>
    <row r="452" spans="1:13" ht="15.75" hidden="1">
      <c r="A452" s="76"/>
      <c r="B452" s="72"/>
      <c r="C452" s="73">
        <v>4110</v>
      </c>
      <c r="D452" s="88" t="s">
        <v>190</v>
      </c>
      <c r="E452" s="90">
        <v>73822</v>
      </c>
      <c r="F452" s="90">
        <v>73822</v>
      </c>
      <c r="G452" s="91">
        <v>75900</v>
      </c>
      <c r="H452" s="768">
        <v>75900</v>
      </c>
      <c r="I452" s="89"/>
      <c r="J452" s="70"/>
      <c r="K452" s="70"/>
      <c r="L452" s="70"/>
      <c r="M452" s="70"/>
    </row>
    <row r="453" spans="1:13" ht="15.75" hidden="1">
      <c r="A453" s="76"/>
      <c r="B453" s="72"/>
      <c r="C453" s="73">
        <v>4120</v>
      </c>
      <c r="D453" s="88" t="s">
        <v>191</v>
      </c>
      <c r="E453" s="90">
        <v>2000</v>
      </c>
      <c r="F453" s="90">
        <v>2000</v>
      </c>
      <c r="G453" s="91">
        <v>1800</v>
      </c>
      <c r="H453" s="768">
        <v>1800</v>
      </c>
      <c r="I453" s="89"/>
      <c r="J453" s="70"/>
      <c r="K453" s="70"/>
      <c r="L453" s="70"/>
      <c r="M453" s="70"/>
    </row>
    <row r="454" spans="1:13" ht="15.75" hidden="1">
      <c r="A454" s="76"/>
      <c r="B454" s="72"/>
      <c r="C454" s="73">
        <v>4170</v>
      </c>
      <c r="D454" s="88" t="s">
        <v>142</v>
      </c>
      <c r="E454" s="90">
        <v>2000</v>
      </c>
      <c r="F454" s="90">
        <v>2000</v>
      </c>
      <c r="G454" s="91">
        <v>0</v>
      </c>
      <c r="H454" s="768">
        <v>0</v>
      </c>
      <c r="I454" s="89"/>
      <c r="J454" s="70"/>
      <c r="K454" s="70"/>
      <c r="L454" s="70"/>
      <c r="M454" s="70"/>
    </row>
    <row r="455" spans="1:13" ht="15.75" hidden="1">
      <c r="A455" s="76"/>
      <c r="B455" s="72"/>
      <c r="C455" s="73">
        <v>4210</v>
      </c>
      <c r="D455" s="88" t="s">
        <v>174</v>
      </c>
      <c r="E455" s="90">
        <v>26220</v>
      </c>
      <c r="F455" s="90">
        <v>26220</v>
      </c>
      <c r="G455" s="91">
        <v>19000</v>
      </c>
      <c r="H455" s="768">
        <v>19000</v>
      </c>
      <c r="I455" s="89"/>
      <c r="J455" s="70"/>
      <c r="K455" s="70"/>
      <c r="L455" s="70"/>
      <c r="M455" s="70"/>
    </row>
    <row r="456" spans="1:13" ht="15.75" hidden="1">
      <c r="A456" s="76"/>
      <c r="B456" s="72"/>
      <c r="C456" s="73">
        <v>4280</v>
      </c>
      <c r="D456" s="88" t="s">
        <v>378</v>
      </c>
      <c r="E456" s="90">
        <v>0</v>
      </c>
      <c r="F456" s="90">
        <v>0</v>
      </c>
      <c r="G456" s="91">
        <v>0</v>
      </c>
      <c r="H456" s="768">
        <v>0</v>
      </c>
      <c r="I456" s="89"/>
      <c r="J456" s="70"/>
      <c r="K456" s="70"/>
      <c r="L456" s="70"/>
      <c r="M456" s="70"/>
    </row>
    <row r="457" spans="1:13" ht="15.75" hidden="1">
      <c r="A457" s="76"/>
      <c r="B457" s="72"/>
      <c r="C457" s="73">
        <v>4300</v>
      </c>
      <c r="D457" s="98" t="s">
        <v>207</v>
      </c>
      <c r="E457" s="144">
        <v>7000</v>
      </c>
      <c r="F457" s="144">
        <v>7000</v>
      </c>
      <c r="G457" s="145">
        <v>7000</v>
      </c>
      <c r="H457" s="781">
        <v>7000</v>
      </c>
      <c r="I457" s="89"/>
      <c r="J457" s="70"/>
      <c r="K457" s="70"/>
      <c r="L457" s="70"/>
      <c r="M457" s="70"/>
    </row>
    <row r="458" spans="1:13" ht="15.75" hidden="1">
      <c r="A458" s="76"/>
      <c r="B458" s="72"/>
      <c r="C458" s="73">
        <v>4400</v>
      </c>
      <c r="D458" s="102" t="s">
        <v>197</v>
      </c>
      <c r="E458" s="78">
        <v>0</v>
      </c>
      <c r="F458" s="78">
        <v>0</v>
      </c>
      <c r="G458" s="79">
        <v>3358</v>
      </c>
      <c r="H458" s="766">
        <v>3358</v>
      </c>
      <c r="I458" s="89"/>
      <c r="J458" s="70"/>
      <c r="K458" s="70"/>
      <c r="L458" s="70"/>
      <c r="M458" s="70"/>
    </row>
    <row r="459" spans="1:13" ht="15.75" hidden="1">
      <c r="A459" s="76"/>
      <c r="B459" s="72"/>
      <c r="C459" s="73">
        <v>4410</v>
      </c>
      <c r="D459" s="102" t="s">
        <v>379</v>
      </c>
      <c r="E459" s="78">
        <v>200</v>
      </c>
      <c r="F459" s="78">
        <v>200</v>
      </c>
      <c r="G459" s="79">
        <v>89</v>
      </c>
      <c r="H459" s="766">
        <v>89</v>
      </c>
      <c r="I459" s="89"/>
      <c r="J459" s="70"/>
      <c r="K459" s="70"/>
      <c r="L459" s="70"/>
      <c r="M459" s="70"/>
    </row>
    <row r="460" spans="1:13" ht="15.75" hidden="1">
      <c r="A460" s="76"/>
      <c r="B460" s="72"/>
      <c r="C460" s="73">
        <v>4440</v>
      </c>
      <c r="D460" s="102" t="s">
        <v>380</v>
      </c>
      <c r="E460" s="78">
        <v>951</v>
      </c>
      <c r="F460" s="78">
        <v>951</v>
      </c>
      <c r="G460" s="79">
        <v>951</v>
      </c>
      <c r="H460" s="766">
        <v>951</v>
      </c>
      <c r="I460" s="89"/>
      <c r="J460" s="70"/>
      <c r="K460" s="70"/>
      <c r="L460" s="70"/>
      <c r="M460" s="70"/>
    </row>
    <row r="461" spans="1:13" ht="15.75" hidden="1">
      <c r="A461" s="76"/>
      <c r="B461" s="72"/>
      <c r="C461" s="73">
        <v>4740</v>
      </c>
      <c r="D461" s="88" t="s">
        <v>235</v>
      </c>
      <c r="E461" s="78">
        <v>0</v>
      </c>
      <c r="F461" s="78">
        <v>0</v>
      </c>
      <c r="G461" s="79">
        <v>1000</v>
      </c>
      <c r="H461" s="766">
        <v>1000</v>
      </c>
      <c r="I461" s="89"/>
      <c r="J461" s="70"/>
      <c r="K461" s="70"/>
      <c r="L461" s="70"/>
      <c r="M461" s="70"/>
    </row>
    <row r="462" spans="1:13" ht="15.75" hidden="1">
      <c r="A462" s="76"/>
      <c r="B462" s="72"/>
      <c r="C462" s="73"/>
      <c r="D462" s="102"/>
      <c r="E462" s="78"/>
      <c r="F462" s="78"/>
      <c r="G462" s="79"/>
      <c r="H462" s="766"/>
      <c r="I462" s="89"/>
      <c r="J462" s="70"/>
      <c r="K462" s="70"/>
      <c r="L462" s="70"/>
      <c r="M462" s="70"/>
    </row>
    <row r="463" spans="1:13" ht="15.75">
      <c r="A463" s="76"/>
      <c r="B463" s="72">
        <v>85213</v>
      </c>
      <c r="C463" s="73"/>
      <c r="D463" s="186" t="s">
        <v>381</v>
      </c>
      <c r="E463" s="117"/>
      <c r="F463" s="117"/>
      <c r="G463" s="118"/>
      <c r="H463" s="774"/>
      <c r="I463" s="89"/>
      <c r="J463" s="70"/>
      <c r="K463" s="70"/>
      <c r="L463" s="70"/>
      <c r="M463" s="70"/>
    </row>
    <row r="464" spans="1:13" ht="15.75">
      <c r="A464" s="76"/>
      <c r="B464" s="72"/>
      <c r="C464" s="73"/>
      <c r="D464" s="82" t="s">
        <v>382</v>
      </c>
      <c r="E464" s="117"/>
      <c r="F464" s="117"/>
      <c r="G464" s="118"/>
      <c r="H464" s="774"/>
      <c r="I464" s="89"/>
      <c r="J464" s="70"/>
      <c r="K464" s="70"/>
      <c r="L464" s="70"/>
      <c r="M464" s="70"/>
    </row>
    <row r="465" spans="1:13" ht="15.75">
      <c r="A465" s="76"/>
      <c r="B465" s="72"/>
      <c r="C465" s="73"/>
      <c r="D465" s="82" t="s">
        <v>383</v>
      </c>
      <c r="E465" s="83">
        <f>SUM(E467)</f>
        <v>22200</v>
      </c>
      <c r="F465" s="83">
        <f>SUM(F467)</f>
        <v>22200</v>
      </c>
      <c r="G465" s="84">
        <f>SUM(G467)</f>
        <v>38000</v>
      </c>
      <c r="H465" s="767">
        <f>SUM(H467)</f>
        <v>38000</v>
      </c>
      <c r="I465" s="85">
        <f>SUM(H467)</f>
        <v>38000</v>
      </c>
      <c r="J465" s="70"/>
      <c r="K465" s="87">
        <f>SUM(H467)</f>
        <v>38000</v>
      </c>
      <c r="L465" s="70"/>
      <c r="M465" s="70"/>
    </row>
    <row r="466" spans="1:13" ht="15.75">
      <c r="A466" s="76"/>
      <c r="B466" s="72"/>
      <c r="C466" s="73"/>
      <c r="D466" s="82"/>
      <c r="E466" s="117"/>
      <c r="F466" s="117"/>
      <c r="G466" s="118"/>
      <c r="H466" s="774"/>
      <c r="I466" s="89"/>
      <c r="J466" s="70"/>
      <c r="K466" s="70"/>
      <c r="L466" s="70"/>
      <c r="M466" s="70"/>
    </row>
    <row r="467" spans="1:13" s="807" customFormat="1" ht="15.75" hidden="1">
      <c r="A467" s="76"/>
      <c r="B467" s="72"/>
      <c r="C467" s="73">
        <v>4130</v>
      </c>
      <c r="D467" s="88" t="s">
        <v>384</v>
      </c>
      <c r="E467" s="90">
        <v>22200</v>
      </c>
      <c r="F467" s="90">
        <v>22200</v>
      </c>
      <c r="G467" s="91">
        <v>38000</v>
      </c>
      <c r="H467" s="768">
        <v>38000</v>
      </c>
      <c r="I467" s="180"/>
      <c r="J467" s="70"/>
      <c r="K467" s="70"/>
      <c r="L467" s="70"/>
      <c r="M467" s="70"/>
    </row>
    <row r="468" spans="1:13" ht="15.75" hidden="1">
      <c r="A468" s="76"/>
      <c r="B468" s="72"/>
      <c r="C468" s="73"/>
      <c r="D468" s="88"/>
      <c r="E468" s="78"/>
      <c r="F468" s="78"/>
      <c r="G468" s="79"/>
      <c r="H468" s="766"/>
      <c r="I468" s="143"/>
      <c r="J468" s="70"/>
      <c r="K468" s="70"/>
      <c r="L468" s="70"/>
      <c r="M468" s="70"/>
    </row>
    <row r="469" spans="1:13" ht="15.75">
      <c r="A469" s="76"/>
      <c r="B469" s="72">
        <v>85214</v>
      </c>
      <c r="C469" s="73"/>
      <c r="D469" s="82" t="s">
        <v>385</v>
      </c>
      <c r="E469" s="117"/>
      <c r="F469" s="117"/>
      <c r="G469" s="118"/>
      <c r="H469" s="774"/>
      <c r="I469" s="119"/>
      <c r="J469" s="70"/>
      <c r="K469" s="70"/>
      <c r="L469" s="70"/>
      <c r="M469" s="70"/>
    </row>
    <row r="470" spans="1:13" ht="15.75">
      <c r="A470" s="76"/>
      <c r="B470" s="72"/>
      <c r="C470" s="73"/>
      <c r="D470" s="82" t="s">
        <v>386</v>
      </c>
      <c r="E470" s="117">
        <f>SUM(E472:E474)</f>
        <v>945534</v>
      </c>
      <c r="F470" s="117">
        <f>SUM(F472:F474)</f>
        <v>945534</v>
      </c>
      <c r="G470" s="118">
        <f>SUM(G472:G474)</f>
        <v>947253</v>
      </c>
      <c r="H470" s="774">
        <f>SUM(H472:H474)</f>
        <v>947253</v>
      </c>
      <c r="I470" s="178">
        <f>SUM(H472:H474)</f>
        <v>947253</v>
      </c>
      <c r="J470" s="70"/>
      <c r="K470" s="148">
        <f>SUM(H474)</f>
        <v>1850</v>
      </c>
      <c r="L470" s="70"/>
      <c r="M470" s="70"/>
    </row>
    <row r="471" spans="1:13" ht="15.75">
      <c r="A471" s="76"/>
      <c r="B471" s="72"/>
      <c r="C471" s="73"/>
      <c r="D471" s="88"/>
      <c r="E471" s="78"/>
      <c r="F471" s="78"/>
      <c r="G471" s="79"/>
      <c r="H471" s="766"/>
      <c r="I471" s="85"/>
      <c r="J471" s="70"/>
      <c r="K471" s="70"/>
      <c r="L471" s="70"/>
      <c r="M471" s="70"/>
    </row>
    <row r="472" spans="1:13" ht="15.75" hidden="1">
      <c r="A472" s="76"/>
      <c r="B472" s="72"/>
      <c r="C472" s="73">
        <v>2910</v>
      </c>
      <c r="D472" s="88" t="s">
        <v>387</v>
      </c>
      <c r="E472" s="91">
        <v>6281</v>
      </c>
      <c r="F472" s="91">
        <v>6281</v>
      </c>
      <c r="G472" s="91">
        <v>0</v>
      </c>
      <c r="H472" s="768">
        <v>0</v>
      </c>
      <c r="I472" s="89"/>
      <c r="J472" s="70"/>
      <c r="K472" s="70"/>
      <c r="L472" s="70"/>
      <c r="M472" s="70"/>
    </row>
    <row r="473" spans="1:13" ht="15.75" hidden="1">
      <c r="A473" s="76"/>
      <c r="B473" s="72"/>
      <c r="C473" s="73">
        <v>3110</v>
      </c>
      <c r="D473" s="88" t="s">
        <v>388</v>
      </c>
      <c r="E473" s="91">
        <v>938000</v>
      </c>
      <c r="F473" s="91">
        <v>938000</v>
      </c>
      <c r="G473" s="91">
        <v>945403</v>
      </c>
      <c r="H473" s="768">
        <v>945403</v>
      </c>
      <c r="I473" s="89"/>
      <c r="J473" s="70"/>
      <c r="K473" s="70"/>
      <c r="L473" s="70"/>
      <c r="M473" s="70"/>
    </row>
    <row r="474" spans="1:13" ht="15.75" hidden="1">
      <c r="A474" s="120"/>
      <c r="B474" s="137"/>
      <c r="C474" s="122">
        <v>4110</v>
      </c>
      <c r="D474" s="123" t="s">
        <v>389</v>
      </c>
      <c r="E474" s="125">
        <v>1253</v>
      </c>
      <c r="F474" s="125">
        <v>1253</v>
      </c>
      <c r="G474" s="125">
        <v>1850</v>
      </c>
      <c r="H474" s="776">
        <v>1850</v>
      </c>
      <c r="I474" s="89"/>
      <c r="J474" s="70"/>
      <c r="K474" s="70"/>
      <c r="L474" s="70"/>
      <c r="M474" s="70"/>
    </row>
    <row r="475" spans="1:13" ht="15.75" hidden="1">
      <c r="A475" s="126"/>
      <c r="B475" s="127"/>
      <c r="C475" s="128"/>
      <c r="D475" s="190"/>
      <c r="E475" s="177"/>
      <c r="F475" s="177"/>
      <c r="G475" s="177"/>
      <c r="H475" s="788"/>
      <c r="I475" s="89"/>
      <c r="J475" s="70"/>
      <c r="K475" s="70"/>
      <c r="L475" s="70"/>
      <c r="M475" s="70"/>
    </row>
    <row r="476" spans="1:13" s="807" customFormat="1" ht="15.75">
      <c r="A476" s="76"/>
      <c r="B476" s="73">
        <v>85215</v>
      </c>
      <c r="C476" s="73"/>
      <c r="D476" s="109" t="s">
        <v>390</v>
      </c>
      <c r="E476" s="111">
        <f>SUM(E478)</f>
        <v>230000</v>
      </c>
      <c r="F476" s="111">
        <f>SUM(F478)</f>
        <v>230000</v>
      </c>
      <c r="G476" s="111">
        <f>SUM(G478)</f>
        <v>230000</v>
      </c>
      <c r="H476" s="772">
        <f>SUM(H478)</f>
        <v>200000</v>
      </c>
      <c r="I476" s="104">
        <f>SUM(H478)</f>
        <v>200000</v>
      </c>
      <c r="J476" s="70"/>
      <c r="K476" s="70"/>
      <c r="L476" s="70"/>
      <c r="M476" s="70"/>
    </row>
    <row r="477" spans="1:13" ht="15.75" hidden="1">
      <c r="A477" s="76"/>
      <c r="B477" s="72"/>
      <c r="C477" s="73"/>
      <c r="D477" s="77"/>
      <c r="E477" s="79"/>
      <c r="F477" s="79"/>
      <c r="G477" s="79"/>
      <c r="H477" s="766"/>
      <c r="I477" s="103"/>
      <c r="J477" s="70"/>
      <c r="K477" s="70"/>
      <c r="L477" s="70"/>
      <c r="M477" s="70"/>
    </row>
    <row r="478" spans="1:13" ht="15.75" hidden="1">
      <c r="A478" s="76"/>
      <c r="B478" s="72"/>
      <c r="C478" s="73">
        <v>3110</v>
      </c>
      <c r="D478" s="98" t="s">
        <v>391</v>
      </c>
      <c r="E478" s="145">
        <v>230000</v>
      </c>
      <c r="F478" s="145">
        <v>230000</v>
      </c>
      <c r="G478" s="145">
        <v>230000</v>
      </c>
      <c r="H478" s="781">
        <v>200000</v>
      </c>
      <c r="I478" s="85"/>
      <c r="J478" s="70"/>
      <c r="K478" s="70"/>
      <c r="L478" s="70"/>
      <c r="M478" s="70"/>
    </row>
    <row r="479" spans="1:13" ht="15.75" hidden="1">
      <c r="A479" s="76"/>
      <c r="B479" s="72"/>
      <c r="C479" s="73"/>
      <c r="D479" s="102"/>
      <c r="E479" s="79"/>
      <c r="F479" s="79"/>
      <c r="G479" s="79"/>
      <c r="H479" s="766"/>
      <c r="I479" s="101"/>
      <c r="J479" s="70"/>
      <c r="K479" s="70"/>
      <c r="L479" s="70"/>
      <c r="M479" s="70"/>
    </row>
    <row r="480" spans="1:13" ht="15.75">
      <c r="A480" s="120"/>
      <c r="B480" s="137"/>
      <c r="C480" s="122"/>
      <c r="D480" s="810"/>
      <c r="E480" s="200"/>
      <c r="F480" s="200"/>
      <c r="G480" s="200"/>
      <c r="H480" s="796"/>
      <c r="I480" s="201"/>
      <c r="J480" s="142"/>
      <c r="K480" s="142"/>
      <c r="L480" s="142"/>
      <c r="M480" s="142"/>
    </row>
    <row r="481" spans="1:13" ht="15.75">
      <c r="A481" s="76"/>
      <c r="B481" s="72">
        <v>85219</v>
      </c>
      <c r="C481" s="73"/>
      <c r="D481" s="186" t="s">
        <v>392</v>
      </c>
      <c r="E481" s="188">
        <f>SUM(E483:E497)</f>
        <v>368257</v>
      </c>
      <c r="F481" s="188">
        <f>SUM(F483:F497)</f>
        <v>368257</v>
      </c>
      <c r="G481" s="188">
        <f>SUM(G483:G497)</f>
        <v>405682</v>
      </c>
      <c r="H481" s="793">
        <f>SUM(H483:H497)</f>
        <v>411302</v>
      </c>
      <c r="I481" s="103">
        <f>SUM(H483:H496)</f>
        <v>411302</v>
      </c>
      <c r="J481" s="148">
        <f>H483+H484+H488</f>
        <v>288957</v>
      </c>
      <c r="K481" s="148">
        <f>SUM(H485:H486)</f>
        <v>66849</v>
      </c>
      <c r="L481" s="70"/>
      <c r="M481" s="148"/>
    </row>
    <row r="482" spans="1:13" ht="15.75">
      <c r="A482" s="76"/>
      <c r="B482" s="72"/>
      <c r="C482" s="73"/>
      <c r="D482" s="88"/>
      <c r="E482" s="91"/>
      <c r="F482" s="91"/>
      <c r="G482" s="91"/>
      <c r="H482" s="768"/>
      <c r="I482" s="89"/>
      <c r="J482" s="70"/>
      <c r="K482" s="70"/>
      <c r="L482" s="70"/>
      <c r="M482" s="70"/>
    </row>
    <row r="483" spans="1:13" ht="15.75" hidden="1">
      <c r="A483" s="76"/>
      <c r="B483" s="72"/>
      <c r="C483" s="73">
        <v>4010</v>
      </c>
      <c r="D483" s="88" t="s">
        <v>393</v>
      </c>
      <c r="E483" s="91">
        <v>237190</v>
      </c>
      <c r="F483" s="91">
        <v>237190</v>
      </c>
      <c r="G483" s="91">
        <v>262068</v>
      </c>
      <c r="H483" s="768">
        <v>267688</v>
      </c>
      <c r="I483" s="89"/>
      <c r="J483" s="70"/>
      <c r="K483" s="70"/>
      <c r="L483" s="70"/>
      <c r="M483" s="70"/>
    </row>
    <row r="484" spans="1:13" ht="15.75" hidden="1">
      <c r="A484" s="76"/>
      <c r="B484" s="72"/>
      <c r="C484" s="73">
        <v>4040</v>
      </c>
      <c r="D484" s="98" t="s">
        <v>179</v>
      </c>
      <c r="E484" s="145">
        <v>15491</v>
      </c>
      <c r="F484" s="145">
        <v>15491</v>
      </c>
      <c r="G484" s="145">
        <v>19269</v>
      </c>
      <c r="H484" s="781">
        <v>19269</v>
      </c>
      <c r="I484" s="89"/>
      <c r="J484" s="70"/>
      <c r="K484" s="70"/>
      <c r="L484" s="70"/>
      <c r="M484" s="70"/>
    </row>
    <row r="485" spans="1:13" ht="15.75" hidden="1">
      <c r="A485" s="76"/>
      <c r="B485" s="72"/>
      <c r="C485" s="73">
        <v>4110</v>
      </c>
      <c r="D485" s="88" t="s">
        <v>394</v>
      </c>
      <c r="E485" s="91">
        <v>41000</v>
      </c>
      <c r="F485" s="91">
        <v>41000</v>
      </c>
      <c r="G485" s="91">
        <v>59946</v>
      </c>
      <c r="H485" s="768">
        <v>59946</v>
      </c>
      <c r="I485" s="89"/>
      <c r="J485" s="70"/>
      <c r="K485" s="70"/>
      <c r="L485" s="70"/>
      <c r="M485" s="70"/>
    </row>
    <row r="486" spans="1:13" ht="15.75" hidden="1">
      <c r="A486" s="76"/>
      <c r="B486" s="72"/>
      <c r="C486" s="73">
        <v>4120</v>
      </c>
      <c r="D486" s="88" t="s">
        <v>259</v>
      </c>
      <c r="E486" s="91">
        <v>5700</v>
      </c>
      <c r="F486" s="91">
        <v>5700</v>
      </c>
      <c r="G486" s="91">
        <v>6903</v>
      </c>
      <c r="H486" s="768">
        <v>6903</v>
      </c>
      <c r="I486" s="89"/>
      <c r="J486" s="70"/>
      <c r="K486" s="70"/>
      <c r="L486" s="70"/>
      <c r="M486" s="70"/>
    </row>
    <row r="487" spans="1:13" ht="15.75" hidden="1">
      <c r="A487" s="76"/>
      <c r="B487" s="72"/>
      <c r="C487" s="73">
        <v>4140</v>
      </c>
      <c r="D487" s="88" t="s">
        <v>299</v>
      </c>
      <c r="E487" s="91">
        <v>0</v>
      </c>
      <c r="F487" s="91">
        <v>0</v>
      </c>
      <c r="G487" s="91">
        <v>0</v>
      </c>
      <c r="H487" s="768">
        <v>0</v>
      </c>
      <c r="I487" s="89"/>
      <c r="J487" s="70"/>
      <c r="K487" s="70"/>
      <c r="L487" s="70"/>
      <c r="M487" s="70"/>
    </row>
    <row r="488" spans="1:13" ht="15.75" hidden="1">
      <c r="A488" s="76"/>
      <c r="B488" s="72"/>
      <c r="C488" s="73">
        <v>4170</v>
      </c>
      <c r="D488" s="88" t="s">
        <v>142</v>
      </c>
      <c r="E488" s="91">
        <v>2000</v>
      </c>
      <c r="F488" s="91">
        <v>2000</v>
      </c>
      <c r="G488" s="91">
        <v>2000</v>
      </c>
      <c r="H488" s="768">
        <v>2000</v>
      </c>
      <c r="I488" s="89"/>
      <c r="J488" s="70"/>
      <c r="K488" s="70"/>
      <c r="L488" s="70"/>
      <c r="M488" s="70"/>
    </row>
    <row r="489" spans="1:13" ht="15.75" hidden="1">
      <c r="A489" s="76"/>
      <c r="B489" s="72"/>
      <c r="C489" s="73">
        <v>4210</v>
      </c>
      <c r="D489" s="88" t="s">
        <v>395</v>
      </c>
      <c r="E489" s="90">
        <v>6463</v>
      </c>
      <c r="F489" s="90">
        <v>6463</v>
      </c>
      <c r="G489" s="91">
        <v>10000</v>
      </c>
      <c r="H489" s="768">
        <v>10000</v>
      </c>
      <c r="I489" s="89"/>
      <c r="J489" s="70"/>
      <c r="K489" s="70"/>
      <c r="L489" s="70"/>
      <c r="M489" s="70"/>
    </row>
    <row r="490" spans="1:13" ht="15.75" hidden="1">
      <c r="A490" s="76"/>
      <c r="B490" s="72"/>
      <c r="C490" s="73">
        <v>4270</v>
      </c>
      <c r="D490" s="88" t="s">
        <v>169</v>
      </c>
      <c r="E490" s="90">
        <v>5000</v>
      </c>
      <c r="F490" s="90">
        <v>5000</v>
      </c>
      <c r="G490" s="91">
        <v>0</v>
      </c>
      <c r="H490" s="768">
        <v>0</v>
      </c>
      <c r="I490" s="89"/>
      <c r="J490" s="70"/>
      <c r="K490" s="70"/>
      <c r="L490" s="70"/>
      <c r="M490" s="70"/>
    </row>
    <row r="491" spans="1:13" ht="15.75" hidden="1">
      <c r="A491" s="76"/>
      <c r="B491" s="72"/>
      <c r="C491" s="73">
        <v>4280</v>
      </c>
      <c r="D491" s="88" t="s">
        <v>348</v>
      </c>
      <c r="E491" s="90">
        <v>250</v>
      </c>
      <c r="F491" s="90">
        <v>250</v>
      </c>
      <c r="G491" s="91">
        <v>199</v>
      </c>
      <c r="H491" s="768">
        <v>199</v>
      </c>
      <c r="I491" s="89"/>
      <c r="J491" s="70"/>
      <c r="K491" s="70"/>
      <c r="L491" s="70"/>
      <c r="M491" s="70"/>
    </row>
    <row r="492" spans="1:13" ht="15.75" hidden="1">
      <c r="A492" s="76"/>
      <c r="B492" s="72"/>
      <c r="C492" s="73">
        <v>4300</v>
      </c>
      <c r="D492" s="88" t="s">
        <v>396</v>
      </c>
      <c r="E492" s="90">
        <v>43708</v>
      </c>
      <c r="F492" s="90">
        <v>43708</v>
      </c>
      <c r="G492" s="91">
        <v>22200</v>
      </c>
      <c r="H492" s="768">
        <v>22200</v>
      </c>
      <c r="I492" s="89"/>
      <c r="J492" s="70"/>
      <c r="K492" s="70"/>
      <c r="L492" s="70"/>
      <c r="M492" s="70"/>
    </row>
    <row r="493" spans="1:13" ht="15.75" hidden="1">
      <c r="A493" s="76"/>
      <c r="B493" s="72"/>
      <c r="C493" s="73">
        <v>4400</v>
      </c>
      <c r="D493" s="102" t="s">
        <v>197</v>
      </c>
      <c r="E493" s="90">
        <v>0</v>
      </c>
      <c r="F493" s="90">
        <v>0</v>
      </c>
      <c r="G493" s="91">
        <v>13000</v>
      </c>
      <c r="H493" s="768">
        <v>13000</v>
      </c>
      <c r="I493" s="89"/>
      <c r="J493" s="70"/>
      <c r="K493" s="70"/>
      <c r="L493" s="70"/>
      <c r="M493" s="70"/>
    </row>
    <row r="494" spans="1:13" ht="15.75" hidden="1">
      <c r="A494" s="76"/>
      <c r="B494" s="72"/>
      <c r="C494" s="73">
        <v>4410</v>
      </c>
      <c r="D494" s="88" t="s">
        <v>397</v>
      </c>
      <c r="E494" s="90">
        <v>508</v>
      </c>
      <c r="F494" s="90">
        <v>508</v>
      </c>
      <c r="G494" s="91">
        <v>518</v>
      </c>
      <c r="H494" s="768">
        <v>518</v>
      </c>
      <c r="I494" s="89"/>
      <c r="J494" s="70"/>
      <c r="K494" s="70"/>
      <c r="L494" s="70"/>
      <c r="M494" s="70"/>
    </row>
    <row r="495" spans="1:13" ht="15.75" hidden="1">
      <c r="A495" s="76"/>
      <c r="B495" s="72"/>
      <c r="C495" s="73">
        <v>4440</v>
      </c>
      <c r="D495" s="88" t="s">
        <v>398</v>
      </c>
      <c r="E495" s="90">
        <v>6947</v>
      </c>
      <c r="F495" s="90">
        <v>6947</v>
      </c>
      <c r="G495" s="91">
        <v>7079</v>
      </c>
      <c r="H495" s="768">
        <v>7079</v>
      </c>
      <c r="I495" s="85"/>
      <c r="J495" s="70"/>
      <c r="K495" s="70"/>
      <c r="L495" s="70"/>
      <c r="M495" s="70"/>
    </row>
    <row r="496" spans="1:13" ht="15.75" hidden="1">
      <c r="A496" s="76"/>
      <c r="B496" s="72"/>
      <c r="C496" s="73">
        <v>4740</v>
      </c>
      <c r="D496" s="88" t="s">
        <v>235</v>
      </c>
      <c r="E496" s="90">
        <v>0</v>
      </c>
      <c r="F496" s="90">
        <v>0</v>
      </c>
      <c r="G496" s="91">
        <v>2500</v>
      </c>
      <c r="H496" s="768">
        <v>2500</v>
      </c>
      <c r="I496" s="103"/>
      <c r="J496" s="70"/>
      <c r="K496" s="70"/>
      <c r="L496" s="70"/>
      <c r="M496" s="70"/>
    </row>
    <row r="497" spans="1:13" ht="15.75" hidden="1">
      <c r="A497" s="76"/>
      <c r="B497" s="72"/>
      <c r="C497" s="73">
        <v>6060</v>
      </c>
      <c r="D497" s="88" t="s">
        <v>341</v>
      </c>
      <c r="E497" s="90">
        <v>4000</v>
      </c>
      <c r="F497" s="90">
        <v>4000</v>
      </c>
      <c r="G497" s="91">
        <v>0</v>
      </c>
      <c r="H497" s="768">
        <v>0</v>
      </c>
      <c r="I497" s="103"/>
      <c r="J497" s="70"/>
      <c r="K497" s="70"/>
      <c r="L497" s="70"/>
      <c r="M497" s="70"/>
    </row>
    <row r="498" spans="1:13" ht="15.75" hidden="1">
      <c r="A498" s="76"/>
      <c r="B498" s="72"/>
      <c r="C498" s="73"/>
      <c r="D498" s="98"/>
      <c r="E498" s="78"/>
      <c r="F498" s="78"/>
      <c r="G498" s="79"/>
      <c r="H498" s="766"/>
      <c r="I498" s="89"/>
      <c r="J498" s="70"/>
      <c r="K498" s="70"/>
      <c r="L498" s="70"/>
      <c r="M498" s="70"/>
    </row>
    <row r="499" spans="1:13" ht="15.75">
      <c r="A499" s="76"/>
      <c r="B499" s="105">
        <v>85228</v>
      </c>
      <c r="C499" s="73"/>
      <c r="D499" s="109" t="s">
        <v>399</v>
      </c>
      <c r="E499" s="110">
        <f>SUM(E501:E503)</f>
        <v>41138</v>
      </c>
      <c r="F499" s="110">
        <f>SUM(F501:F503)</f>
        <v>56347</v>
      </c>
      <c r="G499" s="111">
        <f>SUM(G501:G503)</f>
        <v>58710</v>
      </c>
      <c r="H499" s="772">
        <f>SUM(H501:H503)</f>
        <v>58710</v>
      </c>
      <c r="I499" s="85">
        <f>SUM(H501:H503)</f>
        <v>58710</v>
      </c>
      <c r="J499" s="87">
        <f>SUM(H503)</f>
        <v>49610</v>
      </c>
      <c r="K499" s="87">
        <f>SUM(H501:H502)</f>
        <v>9100</v>
      </c>
      <c r="L499" s="70"/>
      <c r="M499" s="70"/>
    </row>
    <row r="500" spans="1:13" ht="15.75">
      <c r="A500" s="76"/>
      <c r="B500" s="72"/>
      <c r="C500" s="73"/>
      <c r="D500" s="186"/>
      <c r="E500" s="187"/>
      <c r="F500" s="187"/>
      <c r="G500" s="188"/>
      <c r="H500" s="793"/>
      <c r="I500" s="89"/>
      <c r="J500" s="70"/>
      <c r="K500" s="70"/>
      <c r="L500" s="70"/>
      <c r="M500" s="70"/>
    </row>
    <row r="501" spans="1:13" ht="15.75" hidden="1">
      <c r="A501" s="76"/>
      <c r="B501" s="72"/>
      <c r="C501" s="73">
        <v>4110</v>
      </c>
      <c r="D501" s="88" t="s">
        <v>394</v>
      </c>
      <c r="E501" s="90">
        <v>6090</v>
      </c>
      <c r="F501" s="90">
        <v>6599</v>
      </c>
      <c r="G501" s="91">
        <v>8000</v>
      </c>
      <c r="H501" s="768">
        <v>8000</v>
      </c>
      <c r="I501" s="89"/>
      <c r="J501" s="70"/>
      <c r="K501" s="70"/>
      <c r="L501" s="70"/>
      <c r="M501" s="70"/>
    </row>
    <row r="502" spans="1:13" ht="15.75" hidden="1">
      <c r="A502" s="76"/>
      <c r="B502" s="72"/>
      <c r="C502" s="73">
        <v>4120</v>
      </c>
      <c r="D502" s="88" t="s">
        <v>191</v>
      </c>
      <c r="E502" s="90">
        <v>812</v>
      </c>
      <c r="F502" s="90">
        <v>1063</v>
      </c>
      <c r="G502" s="91">
        <v>1100</v>
      </c>
      <c r="H502" s="768">
        <v>1100</v>
      </c>
      <c r="I502" s="89"/>
      <c r="J502" s="70"/>
      <c r="K502" s="70"/>
      <c r="L502" s="70"/>
      <c r="M502" s="70"/>
    </row>
    <row r="503" spans="1:13" s="807" customFormat="1" ht="15.75" hidden="1">
      <c r="A503" s="76"/>
      <c r="B503" s="72"/>
      <c r="C503" s="73">
        <v>4170</v>
      </c>
      <c r="D503" s="98" t="s">
        <v>142</v>
      </c>
      <c r="E503" s="144">
        <v>34236</v>
      </c>
      <c r="F503" s="144">
        <v>48685</v>
      </c>
      <c r="G503" s="145">
        <v>49610</v>
      </c>
      <c r="H503" s="781">
        <v>49610</v>
      </c>
      <c r="I503" s="101"/>
      <c r="J503" s="70"/>
      <c r="K503" s="70"/>
      <c r="L503" s="70"/>
      <c r="M503" s="70"/>
    </row>
    <row r="504" spans="1:13" ht="15.75" hidden="1">
      <c r="A504" s="76"/>
      <c r="B504" s="72"/>
      <c r="C504" s="73"/>
      <c r="D504" s="88"/>
      <c r="E504" s="78"/>
      <c r="F504" s="78"/>
      <c r="G504" s="79"/>
      <c r="H504" s="766"/>
      <c r="I504" s="119"/>
      <c r="J504" s="70"/>
      <c r="K504" s="70"/>
      <c r="L504" s="70"/>
      <c r="M504" s="70"/>
    </row>
    <row r="505" spans="1:13" ht="15.75">
      <c r="A505" s="76"/>
      <c r="B505" s="72">
        <v>85295</v>
      </c>
      <c r="C505" s="73"/>
      <c r="D505" s="82" t="s">
        <v>240</v>
      </c>
      <c r="E505" s="110">
        <f>SUM(E507)</f>
        <v>48000</v>
      </c>
      <c r="F505" s="110">
        <f>SUM(F507)</f>
        <v>77900</v>
      </c>
      <c r="G505" s="111">
        <f>SUM(G507)</f>
        <v>35000</v>
      </c>
      <c r="H505" s="772">
        <f>SUM(H507)</f>
        <v>35000</v>
      </c>
      <c r="I505" s="85">
        <f>SUM(H507)</f>
        <v>35000</v>
      </c>
      <c r="J505" s="70"/>
      <c r="K505" s="70"/>
      <c r="L505" s="70"/>
      <c r="M505" s="70"/>
    </row>
    <row r="506" spans="1:13" s="807" customFormat="1" ht="15.75">
      <c r="A506" s="120"/>
      <c r="B506" s="137"/>
      <c r="C506" s="122"/>
      <c r="D506" s="123"/>
      <c r="E506" s="214"/>
      <c r="F506" s="214"/>
      <c r="G506" s="215"/>
      <c r="H506" s="799"/>
      <c r="I506" s="182"/>
      <c r="J506" s="142"/>
      <c r="K506" s="142"/>
      <c r="L506" s="142"/>
      <c r="M506" s="142"/>
    </row>
    <row r="507" spans="1:13" ht="15.75" hidden="1">
      <c r="A507" s="76"/>
      <c r="B507" s="72"/>
      <c r="C507" s="73">
        <v>3110</v>
      </c>
      <c r="D507" s="102" t="s">
        <v>400</v>
      </c>
      <c r="E507" s="60">
        <v>48000</v>
      </c>
      <c r="F507" s="60">
        <v>77900</v>
      </c>
      <c r="G507" s="61">
        <v>35000</v>
      </c>
      <c r="H507" s="763">
        <v>35000</v>
      </c>
      <c r="I507" s="143"/>
      <c r="J507" s="70"/>
      <c r="K507" s="70"/>
      <c r="L507" s="70"/>
      <c r="M507" s="70"/>
    </row>
    <row r="508" spans="1:13" ht="20.25" hidden="1">
      <c r="A508" s="76"/>
      <c r="B508" s="72"/>
      <c r="C508" s="73"/>
      <c r="D508" s="77"/>
      <c r="E508" s="78"/>
      <c r="F508" s="78"/>
      <c r="G508" s="79"/>
      <c r="H508" s="766"/>
      <c r="I508" s="157"/>
      <c r="J508" s="70"/>
      <c r="K508" s="70"/>
      <c r="L508" s="70"/>
      <c r="M508" s="70"/>
    </row>
    <row r="509" spans="1:13" ht="15.75" hidden="1">
      <c r="A509" s="76"/>
      <c r="B509" s="72"/>
      <c r="C509" s="73"/>
      <c r="D509" s="88"/>
      <c r="E509" s="78"/>
      <c r="F509" s="78"/>
      <c r="G509" s="79"/>
      <c r="H509" s="766"/>
      <c r="I509" s="89"/>
      <c r="J509" s="70"/>
      <c r="K509" s="70"/>
      <c r="L509" s="70"/>
      <c r="M509" s="70"/>
    </row>
    <row r="510" spans="1:13" ht="16.5" thickBot="1">
      <c r="A510" s="112">
        <v>854</v>
      </c>
      <c r="B510" s="72"/>
      <c r="C510" s="73"/>
      <c r="D510" s="620" t="s">
        <v>401</v>
      </c>
      <c r="E510" s="624">
        <f>E512+E530+E536</f>
        <v>398376</v>
      </c>
      <c r="F510" s="624">
        <f>F512+F530+F536</f>
        <v>398376</v>
      </c>
      <c r="G510" s="625">
        <f>G512+G530+G536</f>
        <v>306617</v>
      </c>
      <c r="H510" s="775">
        <f>H512+H530+H536</f>
        <v>326617</v>
      </c>
      <c r="I510" s="184"/>
      <c r="J510" s="75"/>
      <c r="K510" s="75"/>
      <c r="L510" s="75"/>
      <c r="M510" s="75"/>
    </row>
    <row r="511" spans="1:13" ht="15.75">
      <c r="A511" s="76"/>
      <c r="B511" s="72"/>
      <c r="C511" s="73"/>
      <c r="D511" s="159"/>
      <c r="E511" s="160"/>
      <c r="F511" s="160"/>
      <c r="G511" s="161"/>
      <c r="H511" s="785"/>
      <c r="I511" s="119"/>
      <c r="J511" s="70"/>
      <c r="K511" s="70"/>
      <c r="L511" s="70"/>
      <c r="M511" s="70"/>
    </row>
    <row r="512" spans="1:13" ht="15.75">
      <c r="A512" s="76"/>
      <c r="B512" s="76">
        <v>85401</v>
      </c>
      <c r="C512" s="73"/>
      <c r="D512" s="116" t="s">
        <v>402</v>
      </c>
      <c r="E512" s="166">
        <f>SUM(E514:E527)</f>
        <v>277067</v>
      </c>
      <c r="F512" s="166">
        <f>SUM(F514:F527)</f>
        <v>277067</v>
      </c>
      <c r="G512" s="166">
        <f>SUM(G514:G527)</f>
        <v>286617</v>
      </c>
      <c r="H512" s="786">
        <f>SUM(H514:H527)</f>
        <v>286617</v>
      </c>
      <c r="I512" s="62">
        <f>SUM(H514:H527)</f>
        <v>286617</v>
      </c>
      <c r="J512" s="87">
        <f>H515+H516+H519</f>
        <v>202635</v>
      </c>
      <c r="K512" s="87">
        <f>SUM(H517:H518)</f>
        <v>41621</v>
      </c>
      <c r="L512" s="70"/>
      <c r="M512" s="70"/>
    </row>
    <row r="513" spans="1:13" ht="15.75">
      <c r="A513" s="76"/>
      <c r="B513" s="72"/>
      <c r="C513" s="73"/>
      <c r="D513" s="186"/>
      <c r="E513" s="118"/>
      <c r="F513" s="118"/>
      <c r="G513" s="118"/>
      <c r="H513" s="774"/>
      <c r="I513" s="62"/>
      <c r="J513" s="70"/>
      <c r="K513" s="70"/>
      <c r="L513" s="70"/>
      <c r="M513" s="70"/>
    </row>
    <row r="514" spans="1:13" ht="15.75" hidden="1">
      <c r="A514" s="76"/>
      <c r="B514" s="72"/>
      <c r="C514" s="73">
        <v>3020</v>
      </c>
      <c r="D514" s="88" t="s">
        <v>403</v>
      </c>
      <c r="E514" s="91">
        <v>9153</v>
      </c>
      <c r="F514" s="91">
        <v>9153</v>
      </c>
      <c r="G514" s="91">
        <v>10064</v>
      </c>
      <c r="H514" s="768">
        <v>10064</v>
      </c>
      <c r="I514" s="85"/>
      <c r="J514" s="87"/>
      <c r="K514" s="70"/>
      <c r="L514" s="70"/>
      <c r="M514" s="70"/>
    </row>
    <row r="515" spans="1:13" ht="15.75" hidden="1">
      <c r="A515" s="76"/>
      <c r="B515" s="72"/>
      <c r="C515" s="73">
        <v>4010</v>
      </c>
      <c r="D515" s="88" t="s">
        <v>404</v>
      </c>
      <c r="E515" s="91">
        <v>185625</v>
      </c>
      <c r="F515" s="91">
        <v>185625</v>
      </c>
      <c r="G515" s="91">
        <v>188134</v>
      </c>
      <c r="H515" s="768">
        <v>188134</v>
      </c>
      <c r="I515" s="89"/>
      <c r="J515" s="87"/>
      <c r="K515" s="70"/>
      <c r="L515" s="70"/>
      <c r="M515" s="70"/>
    </row>
    <row r="516" spans="1:13" ht="15.75" hidden="1">
      <c r="A516" s="76"/>
      <c r="B516" s="72"/>
      <c r="C516" s="73">
        <v>4040</v>
      </c>
      <c r="D516" s="98" t="s">
        <v>405</v>
      </c>
      <c r="E516" s="145">
        <v>13475</v>
      </c>
      <c r="F516" s="145">
        <v>13475</v>
      </c>
      <c r="G516" s="145">
        <v>14501</v>
      </c>
      <c r="H516" s="781">
        <v>14501</v>
      </c>
      <c r="I516" s="89"/>
      <c r="J516" s="70"/>
      <c r="K516" s="70"/>
      <c r="L516" s="70"/>
      <c r="M516" s="70"/>
    </row>
    <row r="517" spans="1:13" ht="15.75" hidden="1">
      <c r="A517" s="76"/>
      <c r="B517" s="72"/>
      <c r="C517" s="73">
        <v>4110</v>
      </c>
      <c r="D517" s="88" t="s">
        <v>316</v>
      </c>
      <c r="E517" s="91">
        <v>35872</v>
      </c>
      <c r="F517" s="91">
        <v>35872</v>
      </c>
      <c r="G517" s="91">
        <v>36437</v>
      </c>
      <c r="H517" s="768">
        <v>36437</v>
      </c>
      <c r="I517" s="104"/>
      <c r="J517" s="70"/>
      <c r="K517" s="70"/>
      <c r="L517" s="70"/>
      <c r="M517" s="70"/>
    </row>
    <row r="518" spans="1:13" ht="15.75" hidden="1">
      <c r="A518" s="76"/>
      <c r="B518" s="72"/>
      <c r="C518" s="73">
        <v>4120</v>
      </c>
      <c r="D518" s="88" t="s">
        <v>406</v>
      </c>
      <c r="E518" s="91">
        <v>4885</v>
      </c>
      <c r="F518" s="91">
        <v>4885</v>
      </c>
      <c r="G518" s="91">
        <v>5184</v>
      </c>
      <c r="H518" s="768">
        <v>5184</v>
      </c>
      <c r="I518" s="89"/>
      <c r="J518" s="70"/>
      <c r="K518" s="70"/>
      <c r="L518" s="70"/>
      <c r="M518" s="70"/>
    </row>
    <row r="519" spans="1:13" ht="15.75" hidden="1">
      <c r="A519" s="76"/>
      <c r="B519" s="72"/>
      <c r="C519" s="73">
        <v>4170</v>
      </c>
      <c r="D519" s="88" t="s">
        <v>142</v>
      </c>
      <c r="E519" s="91">
        <v>400</v>
      </c>
      <c r="F519" s="91">
        <v>400</v>
      </c>
      <c r="G519" s="91">
        <v>0</v>
      </c>
      <c r="H519" s="768">
        <v>0</v>
      </c>
      <c r="I519" s="89"/>
      <c r="J519" s="70"/>
      <c r="K519" s="70"/>
      <c r="L519" s="70"/>
      <c r="M519" s="70"/>
    </row>
    <row r="520" spans="1:13" ht="15.75" hidden="1">
      <c r="A520" s="76"/>
      <c r="B520" s="72"/>
      <c r="C520" s="73">
        <v>4210</v>
      </c>
      <c r="D520" s="88" t="s">
        <v>224</v>
      </c>
      <c r="E520" s="91">
        <v>7500</v>
      </c>
      <c r="F520" s="91">
        <v>7500</v>
      </c>
      <c r="G520" s="91">
        <v>4520</v>
      </c>
      <c r="H520" s="768">
        <v>4520</v>
      </c>
      <c r="I520" s="89"/>
      <c r="J520" s="70"/>
      <c r="K520" s="70"/>
      <c r="L520" s="70"/>
      <c r="M520" s="70"/>
    </row>
    <row r="521" spans="1:13" ht="15.75" hidden="1">
      <c r="A521" s="76"/>
      <c r="B521" s="72"/>
      <c r="C521" s="73">
        <v>4240</v>
      </c>
      <c r="D521" s="88" t="s">
        <v>407</v>
      </c>
      <c r="E521" s="91">
        <v>2400</v>
      </c>
      <c r="F521" s="91">
        <v>2400</v>
      </c>
      <c r="G521" s="91">
        <v>3520</v>
      </c>
      <c r="H521" s="768">
        <v>3520</v>
      </c>
      <c r="I521" s="89"/>
      <c r="J521" s="70"/>
      <c r="K521" s="70"/>
      <c r="L521" s="70"/>
      <c r="M521" s="70"/>
    </row>
    <row r="522" spans="1:13" ht="15.75" hidden="1">
      <c r="A522" s="76"/>
      <c r="B522" s="72"/>
      <c r="C522" s="73">
        <v>4260</v>
      </c>
      <c r="D522" s="88" t="s">
        <v>192</v>
      </c>
      <c r="E522" s="91">
        <v>0</v>
      </c>
      <c r="F522" s="91">
        <v>0</v>
      </c>
      <c r="G522" s="91">
        <v>5000</v>
      </c>
      <c r="H522" s="768">
        <v>5000</v>
      </c>
      <c r="I522" s="89"/>
      <c r="J522" s="70"/>
      <c r="K522" s="70"/>
      <c r="L522" s="70"/>
      <c r="M522" s="70"/>
    </row>
    <row r="523" spans="1:13" ht="15.75" hidden="1">
      <c r="A523" s="76"/>
      <c r="B523" s="72"/>
      <c r="C523" s="73">
        <v>4270</v>
      </c>
      <c r="D523" s="88" t="s">
        <v>169</v>
      </c>
      <c r="E523" s="91">
        <v>2440</v>
      </c>
      <c r="F523" s="91">
        <v>2440</v>
      </c>
      <c r="G523" s="91">
        <v>0</v>
      </c>
      <c r="H523" s="768">
        <v>0</v>
      </c>
      <c r="I523" s="89"/>
      <c r="J523" s="70"/>
      <c r="K523" s="70"/>
      <c r="L523" s="70"/>
      <c r="M523" s="70"/>
    </row>
    <row r="524" spans="1:13" ht="15.75" hidden="1">
      <c r="A524" s="76"/>
      <c r="B524" s="72"/>
      <c r="C524" s="73">
        <v>4280</v>
      </c>
      <c r="D524" s="88" t="s">
        <v>408</v>
      </c>
      <c r="E524" s="91">
        <v>300</v>
      </c>
      <c r="F524" s="91">
        <v>300</v>
      </c>
      <c r="G524" s="91">
        <v>0</v>
      </c>
      <c r="H524" s="768">
        <v>0</v>
      </c>
      <c r="I524" s="89"/>
      <c r="J524" s="70"/>
      <c r="K524" s="70"/>
      <c r="L524" s="70"/>
      <c r="M524" s="70"/>
    </row>
    <row r="525" spans="1:13" ht="15.75" hidden="1">
      <c r="A525" s="76"/>
      <c r="B525" s="72"/>
      <c r="C525" s="73">
        <v>4300</v>
      </c>
      <c r="D525" s="88" t="s">
        <v>356</v>
      </c>
      <c r="E525" s="91">
        <v>2360</v>
      </c>
      <c r="F525" s="91">
        <v>2360</v>
      </c>
      <c r="G525" s="91">
        <v>5200</v>
      </c>
      <c r="H525" s="768">
        <v>5200</v>
      </c>
      <c r="I525" s="89"/>
      <c r="J525" s="70"/>
      <c r="K525" s="70"/>
      <c r="L525" s="70"/>
      <c r="M525" s="70"/>
    </row>
    <row r="526" spans="1:13" ht="15.75" hidden="1">
      <c r="A526" s="76"/>
      <c r="B526" s="72"/>
      <c r="C526" s="73">
        <v>4410</v>
      </c>
      <c r="D526" s="88" t="s">
        <v>409</v>
      </c>
      <c r="E526" s="91">
        <v>1500</v>
      </c>
      <c r="F526" s="91">
        <v>1500</v>
      </c>
      <c r="G526" s="91">
        <v>1500</v>
      </c>
      <c r="H526" s="768">
        <v>1500</v>
      </c>
      <c r="I526" s="85"/>
      <c r="J526" s="70"/>
      <c r="K526" s="70"/>
      <c r="L526" s="70"/>
      <c r="M526" s="70"/>
    </row>
    <row r="527" spans="1:13" ht="15.75" hidden="1">
      <c r="A527" s="76"/>
      <c r="B527" s="72"/>
      <c r="C527" s="73">
        <v>4440</v>
      </c>
      <c r="D527" s="88" t="s">
        <v>187</v>
      </c>
      <c r="E527" s="91">
        <v>11157</v>
      </c>
      <c r="F527" s="91">
        <v>11157</v>
      </c>
      <c r="G527" s="91">
        <v>12557</v>
      </c>
      <c r="H527" s="768">
        <v>12557</v>
      </c>
      <c r="I527" s="89"/>
      <c r="J527" s="70"/>
      <c r="K527" s="70"/>
      <c r="L527" s="70"/>
      <c r="M527" s="70"/>
    </row>
    <row r="528" spans="1:13" ht="15.75" hidden="1">
      <c r="A528" s="76"/>
      <c r="B528" s="72"/>
      <c r="C528" s="73"/>
      <c r="D528" s="98"/>
      <c r="E528" s="145"/>
      <c r="F528" s="145"/>
      <c r="G528" s="145"/>
      <c r="H528" s="781"/>
      <c r="I528" s="89"/>
      <c r="J528" s="70"/>
      <c r="K528" s="70"/>
      <c r="L528" s="70"/>
      <c r="M528" s="70"/>
    </row>
    <row r="529" spans="1:13" ht="15.75">
      <c r="A529" s="76"/>
      <c r="B529" s="72">
        <v>85412</v>
      </c>
      <c r="C529" s="73"/>
      <c r="D529" s="82" t="s">
        <v>410</v>
      </c>
      <c r="E529" s="84"/>
      <c r="F529" s="84"/>
      <c r="G529" s="84"/>
      <c r="H529" s="767"/>
      <c r="I529" s="89"/>
      <c r="J529" s="70"/>
      <c r="K529" s="70"/>
      <c r="L529" s="70"/>
      <c r="M529" s="70"/>
    </row>
    <row r="530" spans="1:13" ht="15.75">
      <c r="A530" s="76"/>
      <c r="B530" s="72"/>
      <c r="C530" s="73"/>
      <c r="D530" s="82" t="s">
        <v>411</v>
      </c>
      <c r="E530" s="188">
        <f>SUM(E532:E534)</f>
        <v>20000</v>
      </c>
      <c r="F530" s="188">
        <f>SUM(F532:F534)</f>
        <v>20000</v>
      </c>
      <c r="G530" s="188">
        <f>SUM(G532:G534)</f>
        <v>20000</v>
      </c>
      <c r="H530" s="793">
        <f>SUM(H532:H534)</f>
        <v>20000</v>
      </c>
      <c r="I530" s="85">
        <f>SUM(H532:H534)</f>
        <v>20000</v>
      </c>
      <c r="J530" s="70"/>
      <c r="K530" s="70"/>
      <c r="L530" s="70"/>
      <c r="M530" s="70"/>
    </row>
    <row r="531" spans="1:13" s="807" customFormat="1" ht="15.75">
      <c r="A531" s="76"/>
      <c r="B531" s="76"/>
      <c r="C531" s="76"/>
      <c r="D531" s="116"/>
      <c r="E531" s="166"/>
      <c r="F531" s="166"/>
      <c r="G531" s="166"/>
      <c r="H531" s="786"/>
      <c r="I531" s="101"/>
      <c r="J531" s="70"/>
      <c r="K531" s="70"/>
      <c r="L531" s="70"/>
      <c r="M531" s="70"/>
    </row>
    <row r="532" spans="1:13" ht="15.75" hidden="1">
      <c r="A532" s="76"/>
      <c r="B532" s="72"/>
      <c r="C532" s="73">
        <v>4170</v>
      </c>
      <c r="D532" s="77" t="s">
        <v>142</v>
      </c>
      <c r="E532" s="150">
        <v>6970</v>
      </c>
      <c r="F532" s="150">
        <v>6970</v>
      </c>
      <c r="G532" s="150">
        <v>0</v>
      </c>
      <c r="H532" s="783">
        <v>0</v>
      </c>
      <c r="I532" s="119"/>
      <c r="J532" s="70"/>
      <c r="K532" s="70"/>
      <c r="L532" s="70"/>
      <c r="M532" s="70"/>
    </row>
    <row r="533" spans="1:13" ht="15.75" hidden="1">
      <c r="A533" s="76"/>
      <c r="B533" s="72"/>
      <c r="C533" s="73">
        <v>4210</v>
      </c>
      <c r="D533" s="77" t="s">
        <v>174</v>
      </c>
      <c r="E533" s="150">
        <v>1308</v>
      </c>
      <c r="F533" s="150">
        <v>1308</v>
      </c>
      <c r="G533" s="150">
        <v>10000</v>
      </c>
      <c r="H533" s="783">
        <v>10000</v>
      </c>
      <c r="I533" s="119"/>
      <c r="J533" s="70"/>
      <c r="K533" s="70"/>
      <c r="L533" s="70"/>
      <c r="M533" s="70"/>
    </row>
    <row r="534" spans="1:13" ht="15.75" hidden="1">
      <c r="A534" s="120"/>
      <c r="B534" s="137"/>
      <c r="C534" s="122">
        <v>4300</v>
      </c>
      <c r="D534" s="123" t="s">
        <v>412</v>
      </c>
      <c r="E534" s="125">
        <v>11722</v>
      </c>
      <c r="F534" s="125">
        <v>11722</v>
      </c>
      <c r="G534" s="125">
        <v>10000</v>
      </c>
      <c r="H534" s="776">
        <v>10000</v>
      </c>
      <c r="I534" s="85"/>
      <c r="J534" s="70"/>
      <c r="K534" s="70"/>
      <c r="L534" s="70"/>
      <c r="M534" s="70"/>
    </row>
    <row r="535" spans="1:13" ht="15.75" hidden="1">
      <c r="A535" s="126"/>
      <c r="B535" s="175"/>
      <c r="C535" s="128"/>
      <c r="D535" s="190"/>
      <c r="E535" s="177"/>
      <c r="F535" s="177"/>
      <c r="G535" s="177"/>
      <c r="H535" s="788"/>
      <c r="I535" s="89"/>
      <c r="J535" s="70"/>
      <c r="K535" s="70"/>
      <c r="L535" s="70"/>
      <c r="M535" s="70"/>
    </row>
    <row r="536" spans="1:13" s="807" customFormat="1" ht="15.75">
      <c r="A536" s="76"/>
      <c r="B536" s="76">
        <v>85415</v>
      </c>
      <c r="C536" s="76"/>
      <c r="D536" s="109" t="s">
        <v>413</v>
      </c>
      <c r="E536" s="111">
        <f>SUM(E538:E539)</f>
        <v>101309</v>
      </c>
      <c r="F536" s="111">
        <f>SUM(F538:F539)</f>
        <v>101309</v>
      </c>
      <c r="G536" s="111">
        <f>SUM(G538:G539)</f>
        <v>0</v>
      </c>
      <c r="H536" s="772">
        <f>SUM(H538:H539)</f>
        <v>20000</v>
      </c>
      <c r="I536" s="85">
        <f>SUM(H538:H539)</f>
        <v>20000</v>
      </c>
      <c r="J536" s="70"/>
      <c r="K536" s="70"/>
      <c r="L536" s="70"/>
      <c r="M536" s="70"/>
    </row>
    <row r="537" spans="1:13" s="408" customFormat="1" ht="15.75" hidden="1">
      <c r="A537" s="76"/>
      <c r="B537" s="72"/>
      <c r="C537" s="73"/>
      <c r="D537" s="109"/>
      <c r="E537" s="111"/>
      <c r="F537" s="111"/>
      <c r="G537" s="111"/>
      <c r="H537" s="772"/>
      <c r="I537" s="62"/>
      <c r="J537" s="70"/>
      <c r="K537" s="70"/>
      <c r="L537" s="70"/>
      <c r="M537" s="70"/>
    </row>
    <row r="538" spans="1:13" ht="18" customHeight="1" hidden="1">
      <c r="A538" s="76"/>
      <c r="B538" s="72"/>
      <c r="C538" s="73">
        <v>3240</v>
      </c>
      <c r="D538" s="102" t="s">
        <v>414</v>
      </c>
      <c r="E538" s="61">
        <v>76309</v>
      </c>
      <c r="F538" s="61">
        <v>76309</v>
      </c>
      <c r="G538" s="61">
        <v>0</v>
      </c>
      <c r="H538" s="763">
        <v>20000</v>
      </c>
      <c r="I538" s="997"/>
      <c r="J538" s="70"/>
      <c r="K538" s="70"/>
      <c r="L538" s="70"/>
      <c r="M538" s="70"/>
    </row>
    <row r="539" spans="1:13" ht="15.75" hidden="1">
      <c r="A539" s="76"/>
      <c r="B539" s="72"/>
      <c r="C539" s="73">
        <v>3260</v>
      </c>
      <c r="D539" s="102" t="s">
        <v>415</v>
      </c>
      <c r="E539" s="61">
        <v>25000</v>
      </c>
      <c r="F539" s="61">
        <v>25000</v>
      </c>
      <c r="G539" s="61">
        <v>0</v>
      </c>
      <c r="H539" s="763">
        <v>0</v>
      </c>
      <c r="I539" s="89"/>
      <c r="J539" s="70"/>
      <c r="K539" s="70"/>
      <c r="L539" s="70"/>
      <c r="M539" s="70"/>
    </row>
    <row r="540" spans="1:13" s="807" customFormat="1" ht="15.75">
      <c r="A540" s="112">
        <v>900</v>
      </c>
      <c r="B540" s="72"/>
      <c r="C540" s="73"/>
      <c r="D540" s="629" t="s">
        <v>416</v>
      </c>
      <c r="E540" s="635"/>
      <c r="F540" s="635"/>
      <c r="G540" s="635"/>
      <c r="H540" s="800"/>
      <c r="I540" s="101"/>
      <c r="J540" s="70"/>
      <c r="K540" s="70"/>
      <c r="L540" s="70"/>
      <c r="M540" s="70"/>
    </row>
    <row r="541" spans="1:13" ht="16.5" thickBot="1">
      <c r="A541" s="76"/>
      <c r="B541" s="72"/>
      <c r="C541" s="73"/>
      <c r="D541" s="620" t="s">
        <v>417</v>
      </c>
      <c r="E541" s="625">
        <f>E543+E550+E559+E564+E571+E574</f>
        <v>1029791</v>
      </c>
      <c r="F541" s="625">
        <f>F543+F550+F559+F564+F571+F574</f>
        <v>1029791</v>
      </c>
      <c r="G541" s="625">
        <f>G543+G550+G559+G564+G571+G574</f>
        <v>1242625</v>
      </c>
      <c r="H541" s="775">
        <f>H543+H550+H559+H564+H571+H574</f>
        <v>1242625</v>
      </c>
      <c r="I541" s="216"/>
      <c r="J541" s="75"/>
      <c r="K541" s="75"/>
      <c r="L541" s="75"/>
      <c r="M541" s="75"/>
    </row>
    <row r="542" spans="1:13" ht="15.75">
      <c r="A542" s="76"/>
      <c r="B542" s="72"/>
      <c r="C542" s="73"/>
      <c r="D542" s="159"/>
      <c r="E542" s="217"/>
      <c r="F542" s="218"/>
      <c r="G542" s="217"/>
      <c r="H542" s="801"/>
      <c r="I542" s="119"/>
      <c r="J542" s="70"/>
      <c r="K542" s="70"/>
      <c r="L542" s="70"/>
      <c r="M542" s="70"/>
    </row>
    <row r="543" spans="1:13" ht="15.75">
      <c r="A543" s="76"/>
      <c r="B543" s="72">
        <v>90001</v>
      </c>
      <c r="C543" s="73"/>
      <c r="D543" s="82" t="s">
        <v>418</v>
      </c>
      <c r="E543" s="84">
        <f>SUM(E545:E547)</f>
        <v>218778</v>
      </c>
      <c r="F543" s="219">
        <f>SUM(F545:F547)</f>
        <v>218778</v>
      </c>
      <c r="G543" s="84">
        <f>SUM(G545:G547)</f>
        <v>181450</v>
      </c>
      <c r="H543" s="767">
        <f>SUM(H545:H547)</f>
        <v>181450</v>
      </c>
      <c r="I543" s="85">
        <f>SUM(H545:H546)</f>
        <v>181450</v>
      </c>
      <c r="J543" s="70"/>
      <c r="K543" s="70"/>
      <c r="L543" s="70"/>
      <c r="M543" s="70"/>
    </row>
    <row r="544" spans="1:13" ht="15.75">
      <c r="A544" s="76"/>
      <c r="B544" s="72"/>
      <c r="C544" s="73"/>
      <c r="D544" s="220"/>
      <c r="E544" s="221"/>
      <c r="F544" s="222"/>
      <c r="G544" s="221"/>
      <c r="H544" s="802"/>
      <c r="I544" s="101"/>
      <c r="J544" s="70"/>
      <c r="K544" s="70"/>
      <c r="L544" s="70"/>
      <c r="M544" s="70"/>
    </row>
    <row r="545" spans="1:13" ht="15.75" hidden="1">
      <c r="A545" s="76"/>
      <c r="B545" s="72"/>
      <c r="C545" s="73">
        <v>4210</v>
      </c>
      <c r="D545" s="88" t="s">
        <v>174</v>
      </c>
      <c r="E545" s="91">
        <v>5000</v>
      </c>
      <c r="F545" s="223">
        <v>5000</v>
      </c>
      <c r="G545" s="91">
        <v>5000</v>
      </c>
      <c r="H545" s="768">
        <v>5000</v>
      </c>
      <c r="I545" s="143"/>
      <c r="J545" s="70"/>
      <c r="K545" s="70"/>
      <c r="L545" s="70"/>
      <c r="M545" s="70"/>
    </row>
    <row r="546" spans="1:13" ht="15.75" hidden="1">
      <c r="A546" s="76"/>
      <c r="B546" s="72"/>
      <c r="C546" s="73">
        <v>4300</v>
      </c>
      <c r="D546" s="88" t="s">
        <v>419</v>
      </c>
      <c r="E546" s="91">
        <v>179728</v>
      </c>
      <c r="F546" s="223">
        <v>179728</v>
      </c>
      <c r="G546" s="91">
        <v>176450</v>
      </c>
      <c r="H546" s="768">
        <v>176450</v>
      </c>
      <c r="I546" s="103"/>
      <c r="J546" s="70"/>
      <c r="K546" s="70"/>
      <c r="L546" s="70"/>
      <c r="M546" s="70"/>
    </row>
    <row r="547" spans="1:13" ht="15.75" hidden="1">
      <c r="A547" s="76"/>
      <c r="B547" s="72"/>
      <c r="C547" s="73">
        <v>6050</v>
      </c>
      <c r="D547" s="88" t="s">
        <v>150</v>
      </c>
      <c r="E547" s="91">
        <v>34050</v>
      </c>
      <c r="F547" s="223">
        <v>34050</v>
      </c>
      <c r="G547" s="91">
        <v>0</v>
      </c>
      <c r="H547" s="768">
        <v>0</v>
      </c>
      <c r="I547" s="85"/>
      <c r="J547" s="70"/>
      <c r="K547" s="70"/>
      <c r="L547" s="70"/>
      <c r="M547" s="70"/>
    </row>
    <row r="548" spans="1:13" ht="15.75" hidden="1">
      <c r="A548" s="76"/>
      <c r="B548" s="72"/>
      <c r="C548" s="73"/>
      <c r="D548" s="88"/>
      <c r="E548" s="91"/>
      <c r="F548" s="223"/>
      <c r="G548" s="91"/>
      <c r="H548" s="768"/>
      <c r="I548" s="101"/>
      <c r="J548" s="70"/>
      <c r="K548" s="70"/>
      <c r="L548" s="70"/>
      <c r="M548" s="70"/>
    </row>
    <row r="549" spans="1:13" ht="15.75" hidden="1">
      <c r="A549" s="76"/>
      <c r="B549" s="72"/>
      <c r="C549" s="73"/>
      <c r="D549" s="88"/>
      <c r="E549" s="91"/>
      <c r="F549" s="223"/>
      <c r="G549" s="91"/>
      <c r="H549" s="768"/>
      <c r="I549" s="103"/>
      <c r="J549" s="70"/>
      <c r="K549" s="70"/>
      <c r="L549" s="70"/>
      <c r="M549" s="70"/>
    </row>
    <row r="550" spans="1:13" ht="15.75">
      <c r="A550" s="76"/>
      <c r="B550" s="72">
        <v>90003</v>
      </c>
      <c r="C550" s="73"/>
      <c r="D550" s="82" t="s">
        <v>420</v>
      </c>
      <c r="E550" s="84">
        <f>SUM(E552:E557)</f>
        <v>131658</v>
      </c>
      <c r="F550" s="219">
        <f>SUM(F552:F557)</f>
        <v>131658</v>
      </c>
      <c r="G550" s="84">
        <f>SUM(G552:G557)</f>
        <v>82173</v>
      </c>
      <c r="H550" s="767">
        <f>SUM(H552:H557)</f>
        <v>82173</v>
      </c>
      <c r="I550" s="85">
        <f>SUM(H556)</f>
        <v>82173</v>
      </c>
      <c r="J550" s="70"/>
      <c r="K550" s="70"/>
      <c r="L550" s="70"/>
      <c r="M550" s="70"/>
    </row>
    <row r="551" spans="1:13" ht="15.75">
      <c r="A551" s="76"/>
      <c r="B551" s="72"/>
      <c r="C551" s="73"/>
      <c r="D551" s="82"/>
      <c r="E551" s="84"/>
      <c r="F551" s="219"/>
      <c r="G551" s="84"/>
      <c r="H551" s="767"/>
      <c r="I551" s="89"/>
      <c r="J551" s="70"/>
      <c r="K551" s="70"/>
      <c r="L551" s="70"/>
      <c r="M551" s="70"/>
    </row>
    <row r="552" spans="1:13" ht="15.75" hidden="1">
      <c r="A552" s="76"/>
      <c r="B552" s="72"/>
      <c r="C552" s="73">
        <v>4110</v>
      </c>
      <c r="D552" s="98" t="s">
        <v>421</v>
      </c>
      <c r="E552" s="145">
        <v>1209</v>
      </c>
      <c r="F552" s="144">
        <v>1209</v>
      </c>
      <c r="G552" s="145">
        <v>0</v>
      </c>
      <c r="H552" s="781">
        <v>0</v>
      </c>
      <c r="I552" s="89"/>
      <c r="J552" s="70"/>
      <c r="K552" s="70"/>
      <c r="L552" s="70"/>
      <c r="M552" s="70"/>
    </row>
    <row r="553" spans="1:13" ht="15.75" hidden="1">
      <c r="A553" s="76"/>
      <c r="B553" s="72"/>
      <c r="C553" s="73">
        <v>4120</v>
      </c>
      <c r="D553" s="98" t="s">
        <v>422</v>
      </c>
      <c r="E553" s="145">
        <v>170</v>
      </c>
      <c r="F553" s="144">
        <v>170</v>
      </c>
      <c r="G553" s="145">
        <v>0</v>
      </c>
      <c r="H553" s="781">
        <v>0</v>
      </c>
      <c r="I553" s="89"/>
      <c r="J553" s="70"/>
      <c r="K553" s="70"/>
      <c r="L553" s="70"/>
      <c r="M553" s="70"/>
    </row>
    <row r="554" spans="1:13" ht="15.75" hidden="1">
      <c r="A554" s="76"/>
      <c r="B554" s="72"/>
      <c r="C554" s="73">
        <v>4170</v>
      </c>
      <c r="D554" s="98" t="s">
        <v>142</v>
      </c>
      <c r="E554" s="145">
        <v>9804</v>
      </c>
      <c r="F554" s="144">
        <v>9804</v>
      </c>
      <c r="G554" s="145">
        <v>0</v>
      </c>
      <c r="H554" s="781">
        <v>0</v>
      </c>
      <c r="I554" s="89"/>
      <c r="J554" s="70"/>
      <c r="K554" s="70"/>
      <c r="L554" s="70"/>
      <c r="M554" s="70"/>
    </row>
    <row r="555" spans="1:13" ht="15.75" hidden="1">
      <c r="A555" s="76"/>
      <c r="B555" s="72"/>
      <c r="C555" s="73">
        <v>4210</v>
      </c>
      <c r="D555" s="98" t="s">
        <v>174</v>
      </c>
      <c r="E555" s="91">
        <v>18186</v>
      </c>
      <c r="F555" s="144">
        <v>18186</v>
      </c>
      <c r="G555" s="145">
        <v>0</v>
      </c>
      <c r="H555" s="781">
        <v>0</v>
      </c>
      <c r="I555" s="89"/>
      <c r="J555" s="70"/>
      <c r="K555" s="70"/>
      <c r="L555" s="70"/>
      <c r="M555" s="70"/>
    </row>
    <row r="556" spans="1:13" ht="15.75" hidden="1">
      <c r="A556" s="76"/>
      <c r="B556" s="76"/>
      <c r="C556" s="73">
        <v>4300</v>
      </c>
      <c r="D556" s="98" t="s">
        <v>423</v>
      </c>
      <c r="E556" s="144">
        <v>97289</v>
      </c>
      <c r="F556" s="144">
        <v>97289</v>
      </c>
      <c r="G556" s="145">
        <v>82173</v>
      </c>
      <c r="H556" s="781">
        <v>82173</v>
      </c>
      <c r="I556" s="89"/>
      <c r="J556" s="70"/>
      <c r="K556" s="70"/>
      <c r="L556" s="70"/>
      <c r="M556" s="70"/>
    </row>
    <row r="557" spans="1:13" ht="15.75" hidden="1">
      <c r="A557" s="76"/>
      <c r="B557" s="72"/>
      <c r="C557" s="73">
        <v>6060</v>
      </c>
      <c r="D557" s="102" t="s">
        <v>424</v>
      </c>
      <c r="E557" s="60">
        <v>5000</v>
      </c>
      <c r="F557" s="60">
        <v>5000</v>
      </c>
      <c r="G557" s="61">
        <v>0</v>
      </c>
      <c r="H557" s="763">
        <v>0</v>
      </c>
      <c r="I557" s="89"/>
      <c r="J557" s="70"/>
      <c r="K557" s="70"/>
      <c r="L557" s="70"/>
      <c r="M557" s="70"/>
    </row>
    <row r="558" spans="1:13" ht="15.75" hidden="1">
      <c r="A558" s="76"/>
      <c r="B558" s="72"/>
      <c r="C558" s="73"/>
      <c r="D558" s="102"/>
      <c r="E558" s="60"/>
      <c r="F558" s="60"/>
      <c r="G558" s="61"/>
      <c r="H558" s="763"/>
      <c r="I558" s="89"/>
      <c r="J558" s="70"/>
      <c r="K558" s="70"/>
      <c r="L558" s="70"/>
      <c r="M558" s="70"/>
    </row>
    <row r="559" spans="1:13" ht="15.75">
      <c r="A559" s="76"/>
      <c r="B559" s="72">
        <v>90004</v>
      </c>
      <c r="C559" s="73"/>
      <c r="D559" s="82" t="s">
        <v>425</v>
      </c>
      <c r="E559" s="83">
        <f>SUM(E561:E563)</f>
        <v>20500</v>
      </c>
      <c r="F559" s="83">
        <f>SUM(F561:F563)</f>
        <v>20500</v>
      </c>
      <c r="G559" s="84">
        <f>SUM(G561:G562)</f>
        <v>20000</v>
      </c>
      <c r="H559" s="767">
        <f>SUM(H561:H562)</f>
        <v>20000</v>
      </c>
      <c r="I559" s="85">
        <f>SUM(H561:H562)</f>
        <v>20000</v>
      </c>
      <c r="J559" s="70"/>
      <c r="K559" s="70"/>
      <c r="L559" s="70"/>
      <c r="M559" s="70"/>
    </row>
    <row r="560" spans="1:13" ht="15.75">
      <c r="A560" s="76"/>
      <c r="B560" s="72"/>
      <c r="C560" s="73"/>
      <c r="D560" s="220"/>
      <c r="E560" s="224"/>
      <c r="F560" s="224"/>
      <c r="G560" s="221"/>
      <c r="H560" s="802"/>
      <c r="I560" s="89"/>
      <c r="J560" s="70"/>
      <c r="K560" s="70"/>
      <c r="L560" s="70"/>
      <c r="M560" s="70"/>
    </row>
    <row r="561" spans="1:13" ht="15.75" hidden="1">
      <c r="A561" s="76"/>
      <c r="B561" s="72"/>
      <c r="C561" s="73">
        <v>4210</v>
      </c>
      <c r="D561" s="88" t="s">
        <v>426</v>
      </c>
      <c r="E561" s="90">
        <v>5500</v>
      </c>
      <c r="F561" s="90">
        <v>5500</v>
      </c>
      <c r="G561" s="91">
        <v>5000</v>
      </c>
      <c r="H561" s="768">
        <v>5000</v>
      </c>
      <c r="I561" s="89"/>
      <c r="J561" s="70"/>
      <c r="K561" s="70"/>
      <c r="L561" s="70"/>
      <c r="M561" s="70"/>
    </row>
    <row r="562" spans="1:13" ht="15.75" hidden="1">
      <c r="A562" s="76"/>
      <c r="B562" s="72"/>
      <c r="C562" s="73">
        <v>4300</v>
      </c>
      <c r="D562" s="88" t="s">
        <v>427</v>
      </c>
      <c r="E562" s="90">
        <v>15000</v>
      </c>
      <c r="F562" s="90">
        <v>15000</v>
      </c>
      <c r="G562" s="91">
        <v>15000</v>
      </c>
      <c r="H562" s="768">
        <v>15000</v>
      </c>
      <c r="I562" s="89"/>
      <c r="J562" s="70"/>
      <c r="K562" s="70"/>
      <c r="L562" s="70"/>
      <c r="M562" s="70"/>
    </row>
    <row r="563" spans="1:13" ht="15.75" hidden="1">
      <c r="A563" s="76"/>
      <c r="B563" s="72"/>
      <c r="C563" s="73"/>
      <c r="D563" s="88"/>
      <c r="E563" s="90"/>
      <c r="F563" s="90"/>
      <c r="G563" s="91"/>
      <c r="H563" s="768"/>
      <c r="I563" s="89"/>
      <c r="J563" s="70"/>
      <c r="K563" s="70"/>
      <c r="L563" s="70"/>
      <c r="M563" s="70"/>
    </row>
    <row r="564" spans="1:13" ht="15.75">
      <c r="A564" s="76"/>
      <c r="B564" s="72">
        <v>90015</v>
      </c>
      <c r="C564" s="73"/>
      <c r="D564" s="82" t="s">
        <v>428</v>
      </c>
      <c r="E564" s="83">
        <f>SUM(E566:E569)</f>
        <v>593415</v>
      </c>
      <c r="F564" s="83">
        <f>SUM(F566:F569)</f>
        <v>593415</v>
      </c>
      <c r="G564" s="84">
        <f>SUM(G566:G569)</f>
        <v>657875</v>
      </c>
      <c r="H564" s="767">
        <f>SUM(H566:H569)</f>
        <v>657875</v>
      </c>
      <c r="I564" s="86">
        <f>SUM(H566:H568)</f>
        <v>507875</v>
      </c>
      <c r="J564" s="70"/>
      <c r="K564" s="70"/>
      <c r="L564" s="70"/>
      <c r="M564" s="87">
        <f>SUM(H569)</f>
        <v>150000</v>
      </c>
    </row>
    <row r="565" spans="1:13" ht="15.75">
      <c r="A565" s="76"/>
      <c r="B565" s="72"/>
      <c r="C565" s="73"/>
      <c r="D565" s="82"/>
      <c r="E565" s="84"/>
      <c r="F565" s="84"/>
      <c r="G565" s="84"/>
      <c r="H565" s="767"/>
      <c r="I565" s="89"/>
      <c r="J565" s="70"/>
      <c r="K565" s="70"/>
      <c r="L565" s="70"/>
      <c r="M565" s="70"/>
    </row>
    <row r="566" spans="1:13" ht="15.75" hidden="1">
      <c r="A566" s="76"/>
      <c r="B566" s="72"/>
      <c r="C566" s="73">
        <v>4260</v>
      </c>
      <c r="D566" s="88" t="s">
        <v>429</v>
      </c>
      <c r="E566" s="91">
        <v>308000</v>
      </c>
      <c r="F566" s="91">
        <v>308000</v>
      </c>
      <c r="G566" s="91">
        <v>278000</v>
      </c>
      <c r="H566" s="768">
        <v>278000</v>
      </c>
      <c r="I566" s="89"/>
      <c r="J566" s="70"/>
      <c r="K566" s="70"/>
      <c r="L566" s="70"/>
      <c r="M566" s="70"/>
    </row>
    <row r="567" spans="1:13" ht="15.75" hidden="1">
      <c r="A567" s="76"/>
      <c r="B567" s="72"/>
      <c r="C567" s="73">
        <v>4270</v>
      </c>
      <c r="D567" s="88" t="s">
        <v>430</v>
      </c>
      <c r="E567" s="91">
        <v>0</v>
      </c>
      <c r="F567" s="91">
        <v>0</v>
      </c>
      <c r="G567" s="91">
        <v>0</v>
      </c>
      <c r="H567" s="768">
        <v>0</v>
      </c>
      <c r="I567" s="89"/>
      <c r="J567" s="70"/>
      <c r="K567" s="70"/>
      <c r="L567" s="70"/>
      <c r="M567" s="70"/>
    </row>
    <row r="568" spans="1:13" ht="15.75" hidden="1">
      <c r="A568" s="76"/>
      <c r="B568" s="72"/>
      <c r="C568" s="73">
        <v>4300</v>
      </c>
      <c r="D568" s="88" t="s">
        <v>431</v>
      </c>
      <c r="E568" s="91">
        <v>200875</v>
      </c>
      <c r="F568" s="91">
        <v>200875</v>
      </c>
      <c r="G568" s="91">
        <v>229875</v>
      </c>
      <c r="H568" s="768">
        <v>229875</v>
      </c>
      <c r="I568" s="89"/>
      <c r="J568" s="70"/>
      <c r="K568" s="70"/>
      <c r="L568" s="70"/>
      <c r="M568" s="70"/>
    </row>
    <row r="569" spans="1:13" ht="15.75" hidden="1">
      <c r="A569" s="76"/>
      <c r="B569" s="72"/>
      <c r="C569" s="73">
        <v>6050</v>
      </c>
      <c r="D569" s="93" t="s">
        <v>432</v>
      </c>
      <c r="E569" s="94">
        <v>84540</v>
      </c>
      <c r="F569" s="94">
        <v>84540</v>
      </c>
      <c r="G569" s="95">
        <v>150000</v>
      </c>
      <c r="H569" s="769">
        <v>150000</v>
      </c>
      <c r="I569" s="89"/>
      <c r="J569" s="70"/>
      <c r="K569" s="70"/>
      <c r="L569" s="70"/>
      <c r="M569" s="70"/>
    </row>
    <row r="570" spans="1:13" ht="15.75" hidden="1">
      <c r="A570" s="76"/>
      <c r="B570" s="72"/>
      <c r="C570" s="73"/>
      <c r="D570" s="93"/>
      <c r="E570" s="94"/>
      <c r="F570" s="94"/>
      <c r="G570" s="95"/>
      <c r="H570" s="769"/>
      <c r="I570" s="89"/>
      <c r="J570" s="70"/>
      <c r="K570" s="70"/>
      <c r="L570" s="70"/>
      <c r="M570" s="70"/>
    </row>
    <row r="571" spans="1:13" s="807" customFormat="1" ht="31.5">
      <c r="A571" s="76"/>
      <c r="B571" s="72">
        <v>90020</v>
      </c>
      <c r="C571" s="73"/>
      <c r="D571" s="225" t="s">
        <v>433</v>
      </c>
      <c r="E571" s="226">
        <f>SUM(E573)</f>
        <v>3000</v>
      </c>
      <c r="F571" s="226">
        <f>SUM(F573)</f>
        <v>3000</v>
      </c>
      <c r="G571" s="227">
        <f>SUM(G573)</f>
        <v>3000</v>
      </c>
      <c r="H571" s="803">
        <f>SUM(H573)</f>
        <v>3000</v>
      </c>
      <c r="I571" s="104">
        <f>SUM(H573)</f>
        <v>3000</v>
      </c>
      <c r="J571" s="70"/>
      <c r="K571" s="70"/>
      <c r="L571" s="70"/>
      <c r="M571" s="70"/>
    </row>
    <row r="572" spans="1:13" ht="15.75">
      <c r="A572" s="120"/>
      <c r="B572" s="137"/>
      <c r="C572" s="122"/>
      <c r="D572" s="123"/>
      <c r="E572" s="124"/>
      <c r="F572" s="124"/>
      <c r="G572" s="125"/>
      <c r="H572" s="776"/>
      <c r="I572" s="201"/>
      <c r="J572" s="142"/>
      <c r="K572" s="142"/>
      <c r="L572" s="142"/>
      <c r="M572" s="142"/>
    </row>
    <row r="573" spans="1:13" ht="18" hidden="1">
      <c r="A573" s="76"/>
      <c r="B573" s="72"/>
      <c r="C573" s="73">
        <v>4300</v>
      </c>
      <c r="D573" s="77" t="s">
        <v>431</v>
      </c>
      <c r="E573" s="170">
        <v>3000</v>
      </c>
      <c r="F573" s="170">
        <v>3000</v>
      </c>
      <c r="G573" s="150">
        <v>3000</v>
      </c>
      <c r="H573" s="783">
        <v>3000</v>
      </c>
      <c r="I573" s="1027"/>
      <c r="J573" s="70"/>
      <c r="K573" s="70"/>
      <c r="L573" s="70"/>
      <c r="M573" s="70"/>
    </row>
    <row r="574" spans="1:13" ht="15.75">
      <c r="A574" s="76"/>
      <c r="B574" s="72">
        <v>90095</v>
      </c>
      <c r="C574" s="73"/>
      <c r="D574" s="225" t="s">
        <v>173</v>
      </c>
      <c r="E574" s="226">
        <f>SUM(E576:E583)</f>
        <v>62440</v>
      </c>
      <c r="F574" s="226">
        <f>SUM(F576:F583)</f>
        <v>62440</v>
      </c>
      <c r="G574" s="227">
        <f>SUM(G576:G582)</f>
        <v>298127</v>
      </c>
      <c r="H574" s="803">
        <f>SUM(H576:H582)</f>
        <v>298127</v>
      </c>
      <c r="I574" s="86">
        <f>SUM(H576:H582)</f>
        <v>298127</v>
      </c>
      <c r="J574" s="148"/>
      <c r="K574" s="148"/>
      <c r="L574" s="70"/>
      <c r="M574" s="70"/>
    </row>
    <row r="575" spans="1:13" ht="15.75">
      <c r="A575" s="120"/>
      <c r="B575" s="121"/>
      <c r="C575" s="122"/>
      <c r="D575" s="811"/>
      <c r="E575" s="812"/>
      <c r="F575" s="812"/>
      <c r="G575" s="813"/>
      <c r="H575" s="814"/>
      <c r="I575" s="182"/>
      <c r="J575" s="142"/>
      <c r="K575" s="142"/>
      <c r="L575" s="142"/>
      <c r="M575" s="142"/>
    </row>
    <row r="576" spans="1:13" ht="15.75" hidden="1">
      <c r="A576" s="76"/>
      <c r="B576" s="72"/>
      <c r="C576" s="73">
        <v>4110</v>
      </c>
      <c r="D576" s="228" t="s">
        <v>434</v>
      </c>
      <c r="E576" s="229">
        <v>0</v>
      </c>
      <c r="F576" s="229">
        <v>0</v>
      </c>
      <c r="G576" s="230">
        <v>0</v>
      </c>
      <c r="H576" s="804">
        <v>0</v>
      </c>
      <c r="I576" s="143"/>
      <c r="J576" s="70"/>
      <c r="K576" s="70"/>
      <c r="L576" s="70"/>
      <c r="M576" s="70"/>
    </row>
    <row r="577" spans="1:13" ht="15.75" hidden="1">
      <c r="A577" s="76"/>
      <c r="B577" s="72"/>
      <c r="C577" s="73">
        <v>4120</v>
      </c>
      <c r="D577" s="231" t="s">
        <v>191</v>
      </c>
      <c r="E577" s="232">
        <v>0</v>
      </c>
      <c r="F577" s="232">
        <v>0</v>
      </c>
      <c r="G577" s="233">
        <v>0</v>
      </c>
      <c r="H577" s="805">
        <v>0</v>
      </c>
      <c r="I577" s="103"/>
      <c r="J577" s="70"/>
      <c r="K577" s="70"/>
      <c r="L577" s="70"/>
      <c r="M577" s="70"/>
    </row>
    <row r="578" spans="1:13" s="807" customFormat="1" ht="15.75" hidden="1">
      <c r="A578" s="76"/>
      <c r="B578" s="105"/>
      <c r="C578" s="73">
        <v>4170</v>
      </c>
      <c r="D578" s="231" t="s">
        <v>142</v>
      </c>
      <c r="E578" s="232">
        <v>9452</v>
      </c>
      <c r="F578" s="232">
        <v>9452</v>
      </c>
      <c r="G578" s="233">
        <v>0</v>
      </c>
      <c r="H578" s="805">
        <v>0</v>
      </c>
      <c r="I578" s="101"/>
      <c r="J578" s="70"/>
      <c r="K578" s="70"/>
      <c r="L578" s="70"/>
      <c r="M578" s="70"/>
    </row>
    <row r="579" spans="1:13" ht="15.75" hidden="1">
      <c r="A579" s="76"/>
      <c r="B579" s="72"/>
      <c r="C579" s="73">
        <v>4210</v>
      </c>
      <c r="D579" s="228" t="s">
        <v>435</v>
      </c>
      <c r="E579" s="229">
        <v>29988</v>
      </c>
      <c r="F579" s="229">
        <v>29988</v>
      </c>
      <c r="G579" s="230">
        <v>27000</v>
      </c>
      <c r="H579" s="804">
        <v>27000</v>
      </c>
      <c r="I579" s="234"/>
      <c r="J579" s="70"/>
      <c r="K579" s="70"/>
      <c r="L579" s="70"/>
      <c r="M579" s="211"/>
    </row>
    <row r="580" spans="1:13" ht="15.75" hidden="1">
      <c r="A580" s="76"/>
      <c r="B580" s="72"/>
      <c r="C580" s="73">
        <v>4260</v>
      </c>
      <c r="D580" s="88" t="s">
        <v>192</v>
      </c>
      <c r="E580" s="170">
        <v>0</v>
      </c>
      <c r="F580" s="170">
        <v>0</v>
      </c>
      <c r="G580" s="150">
        <v>0</v>
      </c>
      <c r="H580" s="783">
        <v>0</v>
      </c>
      <c r="I580" s="89"/>
      <c r="J580" s="70"/>
      <c r="K580" s="70"/>
      <c r="L580" s="70"/>
      <c r="M580" s="70"/>
    </row>
    <row r="581" spans="1:13" ht="15.75" hidden="1">
      <c r="A581" s="76"/>
      <c r="B581" s="72"/>
      <c r="C581" s="73">
        <v>4270</v>
      </c>
      <c r="D581" s="88" t="s">
        <v>436</v>
      </c>
      <c r="E581" s="170">
        <v>1000</v>
      </c>
      <c r="F581" s="170">
        <v>1000</v>
      </c>
      <c r="G581" s="150">
        <v>5000</v>
      </c>
      <c r="H581" s="783">
        <v>5000</v>
      </c>
      <c r="I581" s="89"/>
      <c r="J581" s="70"/>
      <c r="K581" s="70"/>
      <c r="L581" s="70"/>
      <c r="M581" s="70"/>
    </row>
    <row r="582" spans="1:13" ht="15.75" hidden="1">
      <c r="A582" s="76"/>
      <c r="B582" s="105"/>
      <c r="C582" s="73">
        <v>4300</v>
      </c>
      <c r="D582" s="98" t="s">
        <v>437</v>
      </c>
      <c r="E582" s="60">
        <v>22000</v>
      </c>
      <c r="F582" s="60">
        <v>22000</v>
      </c>
      <c r="G582" s="61">
        <v>266127</v>
      </c>
      <c r="H582" s="763">
        <v>266127</v>
      </c>
      <c r="I582" s="104"/>
      <c r="J582" s="70"/>
      <c r="K582" s="70"/>
      <c r="L582" s="70"/>
      <c r="M582" s="70"/>
    </row>
    <row r="583" spans="1:13" ht="15.75" hidden="1">
      <c r="A583" s="76"/>
      <c r="B583" s="72"/>
      <c r="C583" s="73"/>
      <c r="D583" s="77"/>
      <c r="E583" s="78"/>
      <c r="F583" s="78"/>
      <c r="G583" s="79"/>
      <c r="H583" s="766"/>
      <c r="I583" s="104"/>
      <c r="J583" s="70"/>
      <c r="K583" s="70"/>
      <c r="L583" s="70"/>
      <c r="M583" s="70"/>
    </row>
    <row r="584" spans="1:13" ht="15.75">
      <c r="A584" s="112">
        <v>921</v>
      </c>
      <c r="B584" s="72"/>
      <c r="C584" s="73"/>
      <c r="D584" s="629" t="s">
        <v>438</v>
      </c>
      <c r="E584" s="630"/>
      <c r="F584" s="630"/>
      <c r="G584" s="631"/>
      <c r="H584" s="790"/>
      <c r="I584" s="89"/>
      <c r="J584" s="70"/>
      <c r="K584" s="70"/>
      <c r="L584" s="70"/>
      <c r="M584" s="70"/>
    </row>
    <row r="585" spans="1:13" ht="16.5" thickBot="1">
      <c r="A585" s="76"/>
      <c r="B585" s="72"/>
      <c r="C585" s="73"/>
      <c r="D585" s="620" t="s">
        <v>439</v>
      </c>
      <c r="E585" s="624">
        <f>E587+E606+E610</f>
        <v>1044701</v>
      </c>
      <c r="F585" s="624">
        <f>F587+F606+F610</f>
        <v>1044701</v>
      </c>
      <c r="G585" s="625">
        <f>G587+G606+G610</f>
        <v>1032211</v>
      </c>
      <c r="H585" s="775">
        <f>H587+H606+H610</f>
        <v>1072211</v>
      </c>
      <c r="I585" s="158"/>
      <c r="J585" s="75"/>
      <c r="K585" s="75"/>
      <c r="L585" s="75"/>
      <c r="M585" s="75"/>
    </row>
    <row r="586" spans="1:13" ht="15.75">
      <c r="A586" s="76"/>
      <c r="B586" s="72"/>
      <c r="C586" s="73"/>
      <c r="D586" s="77" t="s">
        <v>440</v>
      </c>
      <c r="E586" s="78"/>
      <c r="F586" s="78"/>
      <c r="G586" s="79"/>
      <c r="H586" s="766"/>
      <c r="I586" s="103"/>
      <c r="J586" s="70"/>
      <c r="K586" s="70"/>
      <c r="L586" s="70"/>
      <c r="M586" s="70"/>
    </row>
    <row r="587" spans="1:13" ht="15.75">
      <c r="A587" s="76"/>
      <c r="B587" s="72">
        <v>92109</v>
      </c>
      <c r="C587" s="73"/>
      <c r="D587" s="82" t="s">
        <v>441</v>
      </c>
      <c r="E587" s="83">
        <f>SUM(E589:E603)</f>
        <v>865385</v>
      </c>
      <c r="F587" s="83">
        <f>SUM(F589:F603)</f>
        <v>865385</v>
      </c>
      <c r="G587" s="84">
        <f>SUM(G589:G604)</f>
        <v>818739</v>
      </c>
      <c r="H587" s="767">
        <f>SUM(H589:H604)</f>
        <v>858739</v>
      </c>
      <c r="I587" s="85">
        <f>SUM(H589:H604)</f>
        <v>858739</v>
      </c>
      <c r="J587" s="87">
        <f>H590+H591+H594</f>
        <v>274104</v>
      </c>
      <c r="K587" s="87">
        <f>SUM(H592:H593)</f>
        <v>39123</v>
      </c>
      <c r="L587" s="70"/>
      <c r="M587" s="70"/>
    </row>
    <row r="588" spans="1:13" s="807" customFormat="1" ht="15.75">
      <c r="A588" s="120"/>
      <c r="B588" s="137"/>
      <c r="C588" s="122"/>
      <c r="D588" s="123"/>
      <c r="E588" s="199"/>
      <c r="F588" s="199"/>
      <c r="G588" s="200"/>
      <c r="H588" s="796"/>
      <c r="I588" s="141"/>
      <c r="J588" s="142"/>
      <c r="K588" s="142"/>
      <c r="L588" s="142"/>
      <c r="M588" s="142"/>
    </row>
    <row r="589" spans="1:13" ht="15.75" hidden="1">
      <c r="A589" s="76"/>
      <c r="B589" s="72"/>
      <c r="C589" s="73">
        <v>3020</v>
      </c>
      <c r="D589" s="77" t="s">
        <v>257</v>
      </c>
      <c r="E589" s="170">
        <v>0</v>
      </c>
      <c r="F589" s="170">
        <v>0</v>
      </c>
      <c r="G589" s="150">
        <v>0</v>
      </c>
      <c r="H589" s="783">
        <v>0</v>
      </c>
      <c r="I589" s="119"/>
      <c r="J589" s="70"/>
      <c r="K589" s="70"/>
      <c r="L589" s="70"/>
      <c r="M589" s="70"/>
    </row>
    <row r="590" spans="1:13" ht="15.75" hidden="1">
      <c r="A590" s="76"/>
      <c r="B590" s="72"/>
      <c r="C590" s="73">
        <v>4010</v>
      </c>
      <c r="D590" s="88" t="s">
        <v>442</v>
      </c>
      <c r="E590" s="90">
        <v>72967</v>
      </c>
      <c r="F590" s="90">
        <v>72967</v>
      </c>
      <c r="G590" s="91">
        <v>90602</v>
      </c>
      <c r="H590" s="768">
        <v>90602</v>
      </c>
      <c r="I590" s="89"/>
      <c r="J590" s="70"/>
      <c r="K590" s="70"/>
      <c r="L590" s="70"/>
      <c r="M590" s="70"/>
    </row>
    <row r="591" spans="1:13" ht="15.75" hidden="1">
      <c r="A591" s="120"/>
      <c r="B591" s="120"/>
      <c r="C591" s="137">
        <v>4040</v>
      </c>
      <c r="D591" s="123" t="s">
        <v>443</v>
      </c>
      <c r="E591" s="124">
        <v>2757</v>
      </c>
      <c r="F591" s="124">
        <v>2757</v>
      </c>
      <c r="G591" s="125">
        <v>6202</v>
      </c>
      <c r="H591" s="776">
        <v>6202</v>
      </c>
      <c r="I591" s="104"/>
      <c r="J591" s="70"/>
      <c r="K591" s="70"/>
      <c r="L591" s="70"/>
      <c r="M591" s="70"/>
    </row>
    <row r="592" spans="1:13" ht="21" customHeight="1" hidden="1">
      <c r="A592" s="126"/>
      <c r="B592" s="175"/>
      <c r="C592" s="128">
        <v>4110</v>
      </c>
      <c r="D592" s="190" t="s">
        <v>444</v>
      </c>
      <c r="E592" s="176">
        <v>30968</v>
      </c>
      <c r="F592" s="176">
        <v>30968</v>
      </c>
      <c r="G592" s="177">
        <v>34250</v>
      </c>
      <c r="H592" s="788">
        <v>34250</v>
      </c>
      <c r="I592" s="235"/>
      <c r="J592" s="236"/>
      <c r="K592" s="236"/>
      <c r="L592" s="236"/>
      <c r="M592" s="236"/>
    </row>
    <row r="593" spans="1:13" ht="15.75" hidden="1">
      <c r="A593" s="76"/>
      <c r="B593" s="72"/>
      <c r="C593" s="73">
        <v>4120</v>
      </c>
      <c r="D593" s="77" t="s">
        <v>445</v>
      </c>
      <c r="E593" s="170">
        <v>4244</v>
      </c>
      <c r="F593" s="170">
        <v>4244</v>
      </c>
      <c r="G593" s="150">
        <v>4873</v>
      </c>
      <c r="H593" s="783">
        <v>4873</v>
      </c>
      <c r="I593" s="237"/>
      <c r="J593" s="70"/>
      <c r="K593" s="70"/>
      <c r="L593" s="70"/>
      <c r="M593" s="70"/>
    </row>
    <row r="594" spans="1:13" ht="15.75" hidden="1">
      <c r="A594" s="76"/>
      <c r="B594" s="72"/>
      <c r="C594" s="73">
        <v>4170</v>
      </c>
      <c r="D594" s="98" t="s">
        <v>142</v>
      </c>
      <c r="E594" s="144">
        <v>168732</v>
      </c>
      <c r="F594" s="144">
        <v>168732</v>
      </c>
      <c r="G594" s="145">
        <v>177300</v>
      </c>
      <c r="H594" s="781">
        <v>177300</v>
      </c>
      <c r="I594" s="70"/>
      <c r="J594" s="70"/>
      <c r="K594" s="70"/>
      <c r="L594" s="70"/>
      <c r="M594" s="70"/>
    </row>
    <row r="595" spans="1:13" ht="15.75" hidden="1">
      <c r="A595" s="76"/>
      <c r="B595" s="72"/>
      <c r="C595" s="73">
        <v>4210</v>
      </c>
      <c r="D595" s="88" t="s">
        <v>446</v>
      </c>
      <c r="E595" s="90">
        <v>153939</v>
      </c>
      <c r="F595" s="90">
        <v>153939</v>
      </c>
      <c r="G595" s="91">
        <v>103000</v>
      </c>
      <c r="H595" s="768">
        <v>103000</v>
      </c>
      <c r="I595" s="70"/>
      <c r="J595" s="70"/>
      <c r="K595" s="70"/>
      <c r="L595" s="70"/>
      <c r="M595" s="70"/>
    </row>
    <row r="596" spans="1:13" ht="15.75" hidden="1">
      <c r="A596" s="76"/>
      <c r="B596" s="72"/>
      <c r="C596" s="73">
        <v>4260</v>
      </c>
      <c r="D596" s="88" t="s">
        <v>447</v>
      </c>
      <c r="E596" s="90">
        <v>123450</v>
      </c>
      <c r="F596" s="90">
        <v>123450</v>
      </c>
      <c r="G596" s="91">
        <v>125796</v>
      </c>
      <c r="H596" s="768">
        <v>125796</v>
      </c>
      <c r="I596" s="70"/>
      <c r="J596" s="70"/>
      <c r="K596" s="70"/>
      <c r="L596" s="70"/>
      <c r="M596" s="70"/>
    </row>
    <row r="597" spans="1:13" ht="15.75" hidden="1">
      <c r="A597" s="76"/>
      <c r="B597" s="72"/>
      <c r="C597" s="73">
        <v>4270</v>
      </c>
      <c r="D597" s="88" t="s">
        <v>448</v>
      </c>
      <c r="E597" s="90">
        <v>230000</v>
      </c>
      <c r="F597" s="90">
        <v>230000</v>
      </c>
      <c r="G597" s="91">
        <v>190000</v>
      </c>
      <c r="H597" s="768">
        <v>230000</v>
      </c>
      <c r="I597" s="70"/>
      <c r="J597" s="70"/>
      <c r="K597" s="70"/>
      <c r="L597" s="70"/>
      <c r="M597" s="70"/>
    </row>
    <row r="598" spans="1:13" ht="15.75" hidden="1">
      <c r="A598" s="76"/>
      <c r="B598" s="72"/>
      <c r="C598" s="73">
        <v>4280</v>
      </c>
      <c r="D598" s="88" t="s">
        <v>449</v>
      </c>
      <c r="E598" s="90">
        <v>90</v>
      </c>
      <c r="F598" s="90">
        <v>90</v>
      </c>
      <c r="G598" s="91">
        <v>0</v>
      </c>
      <c r="H598" s="768">
        <v>0</v>
      </c>
      <c r="I598" s="70"/>
      <c r="J598" s="70"/>
      <c r="K598" s="70"/>
      <c r="L598" s="70"/>
      <c r="M598" s="70"/>
    </row>
    <row r="599" spans="1:13" ht="15.75" hidden="1">
      <c r="A599" s="76"/>
      <c r="B599" s="72"/>
      <c r="C599" s="73">
        <v>4300</v>
      </c>
      <c r="D599" s="88" t="s">
        <v>450</v>
      </c>
      <c r="E599" s="90">
        <v>71779</v>
      </c>
      <c r="F599" s="90">
        <v>71779</v>
      </c>
      <c r="G599" s="91">
        <v>73000</v>
      </c>
      <c r="H599" s="768">
        <v>73000</v>
      </c>
      <c r="I599" s="70"/>
      <c r="J599" s="70"/>
      <c r="K599" s="70"/>
      <c r="L599" s="70"/>
      <c r="M599" s="70"/>
    </row>
    <row r="600" spans="1:13" ht="15.75" hidden="1">
      <c r="A600" s="76"/>
      <c r="B600" s="72"/>
      <c r="C600" s="73">
        <v>4370</v>
      </c>
      <c r="D600" s="88" t="s">
        <v>231</v>
      </c>
      <c r="E600" s="90">
        <v>0</v>
      </c>
      <c r="F600" s="90">
        <v>0</v>
      </c>
      <c r="G600" s="91">
        <v>4000</v>
      </c>
      <c r="H600" s="768">
        <v>4000</v>
      </c>
      <c r="I600" s="70"/>
      <c r="J600" s="70"/>
      <c r="K600" s="70"/>
      <c r="L600" s="70"/>
      <c r="M600" s="70"/>
    </row>
    <row r="601" spans="1:13" ht="15.75" hidden="1">
      <c r="A601" s="76"/>
      <c r="B601" s="72"/>
      <c r="C601" s="73">
        <v>4410</v>
      </c>
      <c r="D601" s="88" t="s">
        <v>212</v>
      </c>
      <c r="E601" s="90">
        <v>1900</v>
      </c>
      <c r="F601" s="90">
        <v>1900</v>
      </c>
      <c r="G601" s="91">
        <v>1900</v>
      </c>
      <c r="H601" s="768">
        <v>1900</v>
      </c>
      <c r="I601" s="70"/>
      <c r="J601" s="70"/>
      <c r="K601" s="70"/>
      <c r="L601" s="70"/>
      <c r="M601" s="70"/>
    </row>
    <row r="602" spans="1:13" ht="15.75" hidden="1">
      <c r="A602" s="76"/>
      <c r="B602" s="72"/>
      <c r="C602" s="73">
        <v>4430</v>
      </c>
      <c r="D602" s="88" t="s">
        <v>186</v>
      </c>
      <c r="E602" s="90">
        <v>800</v>
      </c>
      <c r="F602" s="90">
        <v>800</v>
      </c>
      <c r="G602" s="91">
        <v>800</v>
      </c>
      <c r="H602" s="768">
        <v>800</v>
      </c>
      <c r="I602" s="70"/>
      <c r="J602" s="70"/>
      <c r="K602" s="70"/>
      <c r="L602" s="70"/>
      <c r="M602" s="70"/>
    </row>
    <row r="603" spans="1:13" ht="15.75" hidden="1">
      <c r="A603" s="76"/>
      <c r="B603" s="72"/>
      <c r="C603" s="73">
        <v>4440</v>
      </c>
      <c r="D603" s="98" t="s">
        <v>187</v>
      </c>
      <c r="E603" s="144">
        <v>3759</v>
      </c>
      <c r="F603" s="144">
        <v>3759</v>
      </c>
      <c r="G603" s="145">
        <v>4016</v>
      </c>
      <c r="H603" s="781">
        <v>4016</v>
      </c>
      <c r="I603" s="70"/>
      <c r="J603" s="70"/>
      <c r="K603" s="70"/>
      <c r="L603" s="70"/>
      <c r="M603" s="70"/>
    </row>
    <row r="604" spans="1:13" ht="15.75" hidden="1">
      <c r="A604" s="76"/>
      <c r="B604" s="105"/>
      <c r="C604" s="73">
        <v>4740</v>
      </c>
      <c r="D604" s="88" t="s">
        <v>235</v>
      </c>
      <c r="E604" s="144">
        <v>0</v>
      </c>
      <c r="F604" s="144">
        <v>0</v>
      </c>
      <c r="G604" s="145">
        <v>3000</v>
      </c>
      <c r="H604" s="781">
        <v>3000</v>
      </c>
      <c r="I604" s="70"/>
      <c r="J604" s="70"/>
      <c r="K604" s="70"/>
      <c r="L604" s="70"/>
      <c r="M604" s="70"/>
    </row>
    <row r="605" spans="1:13" ht="15.75">
      <c r="A605" s="76"/>
      <c r="B605" s="72"/>
      <c r="C605" s="73"/>
      <c r="D605" s="102"/>
      <c r="E605" s="60"/>
      <c r="F605" s="60"/>
      <c r="G605" s="61"/>
      <c r="H605" s="763"/>
      <c r="I605" s="70"/>
      <c r="J605" s="70"/>
      <c r="K605" s="70"/>
      <c r="L605" s="70"/>
      <c r="M605" s="70"/>
    </row>
    <row r="606" spans="1:13" ht="15.75">
      <c r="A606" s="76">
        <v>921</v>
      </c>
      <c r="B606" s="72">
        <v>92116</v>
      </c>
      <c r="C606" s="73"/>
      <c r="D606" s="186" t="s">
        <v>451</v>
      </c>
      <c r="E606" s="187">
        <f>SUM(E608)</f>
        <v>144316</v>
      </c>
      <c r="F606" s="187">
        <f>SUM(F608)</f>
        <v>144316</v>
      </c>
      <c r="G606" s="188">
        <f>SUM(G608)</f>
        <v>168472</v>
      </c>
      <c r="H606" s="793">
        <f>SUM(H608)</f>
        <v>168472</v>
      </c>
      <c r="I606" s="87">
        <f>SUM(H608)</f>
        <v>168472</v>
      </c>
      <c r="J606" s="70"/>
      <c r="K606" s="70"/>
      <c r="L606" s="87">
        <f>SUM(H608)</f>
        <v>168472</v>
      </c>
      <c r="M606" s="70"/>
    </row>
    <row r="607" spans="1:13" ht="15.75">
      <c r="A607" s="76"/>
      <c r="B607" s="72"/>
      <c r="C607" s="73"/>
      <c r="D607" s="82"/>
      <c r="E607" s="83"/>
      <c r="F607" s="83"/>
      <c r="G607" s="84"/>
      <c r="H607" s="767"/>
      <c r="I607" s="70"/>
      <c r="J607" s="70"/>
      <c r="K607" s="70"/>
      <c r="L607" s="70"/>
      <c r="M607" s="70"/>
    </row>
    <row r="608" spans="1:13" ht="15.75" customHeight="1" hidden="1">
      <c r="A608" s="76"/>
      <c r="B608" s="72"/>
      <c r="C608" s="73">
        <v>2480</v>
      </c>
      <c r="D608" s="88" t="s">
        <v>452</v>
      </c>
      <c r="E608" s="90">
        <v>144316</v>
      </c>
      <c r="F608" s="90">
        <v>144316</v>
      </c>
      <c r="G608" s="91">
        <v>168472</v>
      </c>
      <c r="H608" s="768">
        <v>168472</v>
      </c>
      <c r="I608" s="70"/>
      <c r="J608" s="70"/>
      <c r="K608" s="70"/>
      <c r="L608" s="70"/>
      <c r="M608" s="70"/>
    </row>
    <row r="609" spans="1:13" ht="15.75" customHeight="1" hidden="1">
      <c r="A609" s="76"/>
      <c r="B609" s="72"/>
      <c r="C609" s="73"/>
      <c r="D609" s="98"/>
      <c r="E609" s="144"/>
      <c r="F609" s="144"/>
      <c r="G609" s="145"/>
      <c r="H609" s="781"/>
      <c r="I609" s="70"/>
      <c r="J609" s="70"/>
      <c r="K609" s="70"/>
      <c r="L609" s="70"/>
      <c r="M609" s="70"/>
    </row>
    <row r="610" spans="1:13" ht="15.75">
      <c r="A610" s="76"/>
      <c r="B610" s="72">
        <v>92120</v>
      </c>
      <c r="C610" s="76"/>
      <c r="D610" s="116" t="s">
        <v>453</v>
      </c>
      <c r="E610" s="205">
        <f>SUM(E612)</f>
        <v>35000</v>
      </c>
      <c r="F610" s="205">
        <f>SUM(F612)</f>
        <v>35000</v>
      </c>
      <c r="G610" s="166">
        <f>SUM(G612)</f>
        <v>45000</v>
      </c>
      <c r="H610" s="786">
        <f>SUM(H612)</f>
        <v>45000</v>
      </c>
      <c r="I610" s="87">
        <f>SUM(H612)</f>
        <v>45000</v>
      </c>
      <c r="J610" s="70"/>
      <c r="K610" s="70"/>
      <c r="L610" s="87">
        <f>SUM(H612)</f>
        <v>45000</v>
      </c>
      <c r="M610" s="70"/>
    </row>
    <row r="611" spans="1:13" ht="15.75">
      <c r="A611" s="76"/>
      <c r="B611" s="72"/>
      <c r="C611" s="76"/>
      <c r="D611" s="109"/>
      <c r="E611" s="110"/>
      <c r="F611" s="110"/>
      <c r="G611" s="111"/>
      <c r="H611" s="772"/>
      <c r="I611" s="70"/>
      <c r="J611" s="70"/>
      <c r="K611" s="70"/>
      <c r="L611" s="70"/>
      <c r="M611" s="70"/>
    </row>
    <row r="612" spans="1:13" ht="15.75" customHeight="1" hidden="1">
      <c r="A612" s="76"/>
      <c r="B612" s="76"/>
      <c r="C612" s="76">
        <v>2820</v>
      </c>
      <c r="D612" s="77" t="s">
        <v>454</v>
      </c>
      <c r="E612" s="150">
        <v>35000</v>
      </c>
      <c r="F612" s="150">
        <v>35000</v>
      </c>
      <c r="G612" s="150">
        <v>45000</v>
      </c>
      <c r="H612" s="783">
        <v>45000</v>
      </c>
      <c r="I612" s="70"/>
      <c r="J612" s="70"/>
      <c r="K612" s="70"/>
      <c r="L612" s="70"/>
      <c r="M612" s="70"/>
    </row>
    <row r="613" spans="1:13" ht="15.75" customHeight="1" hidden="1">
      <c r="A613" s="76"/>
      <c r="B613" s="72"/>
      <c r="C613" s="76"/>
      <c r="D613" s="88" t="s">
        <v>455</v>
      </c>
      <c r="E613" s="90"/>
      <c r="F613" s="90"/>
      <c r="G613" s="91"/>
      <c r="H613" s="768"/>
      <c r="I613" s="70"/>
      <c r="J613" s="70"/>
      <c r="K613" s="70"/>
      <c r="L613" s="70"/>
      <c r="M613" s="70"/>
    </row>
    <row r="614" spans="1:13" ht="15.75" customHeight="1" hidden="1">
      <c r="A614" s="76"/>
      <c r="B614" s="72"/>
      <c r="C614" s="73"/>
      <c r="D614" s="98"/>
      <c r="E614" s="144"/>
      <c r="F614" s="144"/>
      <c r="G614" s="145"/>
      <c r="H614" s="781"/>
      <c r="I614" s="70"/>
      <c r="J614" s="70"/>
      <c r="K614" s="70"/>
      <c r="L614" s="70"/>
      <c r="M614" s="70"/>
    </row>
    <row r="615" spans="1:13" ht="16.5" thickBot="1">
      <c r="A615" s="112">
        <v>926</v>
      </c>
      <c r="B615" s="72"/>
      <c r="C615" s="73"/>
      <c r="D615" s="620" t="s">
        <v>456</v>
      </c>
      <c r="E615" s="624">
        <f>E617+E624</f>
        <v>222690</v>
      </c>
      <c r="F615" s="624">
        <f>F617+F624</f>
        <v>222690</v>
      </c>
      <c r="G615" s="625">
        <f>G617+G624</f>
        <v>171160</v>
      </c>
      <c r="H615" s="775">
        <f>H617+H624</f>
        <v>211160</v>
      </c>
      <c r="I615" s="163"/>
      <c r="J615" s="75"/>
      <c r="K615" s="75"/>
      <c r="L615" s="75"/>
      <c r="M615" s="75"/>
    </row>
    <row r="616" spans="1:13" ht="15.75" customHeight="1">
      <c r="A616" s="76"/>
      <c r="B616" s="72"/>
      <c r="C616" s="73"/>
      <c r="D616" s="77"/>
      <c r="E616" s="170"/>
      <c r="F616" s="170"/>
      <c r="G616" s="150"/>
      <c r="H616" s="783"/>
      <c r="I616" s="70"/>
      <c r="J616" s="70"/>
      <c r="K616" s="70"/>
      <c r="L616" s="70"/>
      <c r="M616" s="70"/>
    </row>
    <row r="617" spans="1:13" ht="15.75" customHeight="1">
      <c r="A617" s="76"/>
      <c r="B617" s="105">
        <v>92601</v>
      </c>
      <c r="C617" s="73"/>
      <c r="D617" s="116" t="s">
        <v>457</v>
      </c>
      <c r="E617" s="205">
        <f>SUM(E619:E621)</f>
        <v>68280</v>
      </c>
      <c r="F617" s="205">
        <f>SUM(F619:F621)</f>
        <v>68280</v>
      </c>
      <c r="G617" s="166">
        <f>SUM(G619:G621)</f>
        <v>17500</v>
      </c>
      <c r="H617" s="786">
        <f>SUM(H619:H621)</f>
        <v>40500</v>
      </c>
      <c r="I617" s="87">
        <f>SUM(H619:H620)</f>
        <v>40500</v>
      </c>
      <c r="J617" s="70"/>
      <c r="K617" s="70"/>
      <c r="L617" s="70"/>
      <c r="M617" s="70"/>
    </row>
    <row r="618" spans="1:13" ht="15.75" customHeight="1" hidden="1">
      <c r="A618" s="76"/>
      <c r="B618" s="72"/>
      <c r="C618" s="73"/>
      <c r="D618" s="109"/>
      <c r="E618" s="110"/>
      <c r="F618" s="110"/>
      <c r="G618" s="111"/>
      <c r="H618" s="772"/>
      <c r="I618" s="87"/>
      <c r="J618" s="70"/>
      <c r="K618" s="70"/>
      <c r="L618" s="70"/>
      <c r="M618" s="70"/>
    </row>
    <row r="619" spans="1:13" ht="15.75" customHeight="1" hidden="1">
      <c r="A619" s="76"/>
      <c r="B619" s="72"/>
      <c r="C619" s="73">
        <v>4210</v>
      </c>
      <c r="D619" s="77" t="s">
        <v>174</v>
      </c>
      <c r="E619" s="170">
        <v>19245</v>
      </c>
      <c r="F619" s="170">
        <v>19245</v>
      </c>
      <c r="G619" s="150">
        <v>10000</v>
      </c>
      <c r="H619" s="783">
        <v>20500</v>
      </c>
      <c r="I619" s="70"/>
      <c r="J619" s="70"/>
      <c r="K619" s="70"/>
      <c r="L619" s="70"/>
      <c r="M619" s="70"/>
    </row>
    <row r="620" spans="1:13" ht="15.75" customHeight="1" hidden="1">
      <c r="A620" s="76"/>
      <c r="B620" s="72"/>
      <c r="C620" s="73">
        <v>4270</v>
      </c>
      <c r="D620" s="88" t="s">
        <v>458</v>
      </c>
      <c r="E620" s="90">
        <v>22535</v>
      </c>
      <c r="F620" s="90">
        <v>22535</v>
      </c>
      <c r="G620" s="91">
        <v>7500</v>
      </c>
      <c r="H620" s="768">
        <v>20000</v>
      </c>
      <c r="I620" s="70"/>
      <c r="J620" s="70"/>
      <c r="K620" s="70"/>
      <c r="L620" s="70"/>
      <c r="M620" s="70"/>
    </row>
    <row r="621" spans="1:13" ht="15.75" customHeight="1" hidden="1">
      <c r="A621" s="76"/>
      <c r="B621" s="72"/>
      <c r="C621" s="73">
        <v>6050</v>
      </c>
      <c r="D621" s="88" t="s">
        <v>459</v>
      </c>
      <c r="E621" s="90">
        <v>26500</v>
      </c>
      <c r="F621" s="90">
        <v>26500</v>
      </c>
      <c r="G621" s="91">
        <v>0</v>
      </c>
      <c r="H621" s="768">
        <v>0</v>
      </c>
      <c r="I621" s="70"/>
      <c r="J621" s="70"/>
      <c r="K621" s="70"/>
      <c r="L621" s="70"/>
      <c r="M621" s="70"/>
    </row>
    <row r="622" spans="1:13" ht="15.75" customHeight="1" hidden="1">
      <c r="A622" s="76"/>
      <c r="B622" s="72"/>
      <c r="C622" s="73"/>
      <c r="D622" s="98"/>
      <c r="E622" s="144"/>
      <c r="F622" s="144"/>
      <c r="G622" s="145"/>
      <c r="H622" s="781"/>
      <c r="I622" s="70"/>
      <c r="J622" s="70"/>
      <c r="K622" s="70"/>
      <c r="L622" s="70"/>
      <c r="M622" s="70"/>
    </row>
    <row r="623" spans="1:13" ht="15.75" customHeight="1" hidden="1">
      <c r="A623" s="76"/>
      <c r="B623" s="72"/>
      <c r="C623" s="73"/>
      <c r="D623" s="98"/>
      <c r="E623" s="144"/>
      <c r="F623" s="144"/>
      <c r="G623" s="145"/>
      <c r="H623" s="781"/>
      <c r="I623" s="70"/>
      <c r="J623" s="70"/>
      <c r="K623" s="70"/>
      <c r="L623" s="70"/>
      <c r="M623" s="70"/>
    </row>
    <row r="624" spans="1:13" ht="15.75" customHeight="1">
      <c r="A624" s="76"/>
      <c r="B624" s="72">
        <v>92605</v>
      </c>
      <c r="C624" s="73"/>
      <c r="D624" s="82" t="s">
        <v>460</v>
      </c>
      <c r="E624" s="83">
        <f>SUM(E626:E630)</f>
        <v>154410</v>
      </c>
      <c r="F624" s="83">
        <f>SUM(F626:F630)</f>
        <v>154410</v>
      </c>
      <c r="G624" s="84">
        <f>SUM(G626:G630)</f>
        <v>153660</v>
      </c>
      <c r="H624" s="767">
        <f>SUM(H626:H630)</f>
        <v>170660</v>
      </c>
      <c r="I624" s="87">
        <f>SUM(H626:H630)</f>
        <v>170660</v>
      </c>
      <c r="J624" s="70"/>
      <c r="K624" s="70"/>
      <c r="L624" s="1002">
        <f>SUM(H626)</f>
        <v>170000</v>
      </c>
      <c r="M624" s="70"/>
    </row>
    <row r="625" spans="1:13" ht="15.75" customHeight="1" hidden="1">
      <c r="A625" s="76"/>
      <c r="B625" s="72"/>
      <c r="C625" s="73"/>
      <c r="D625" s="98"/>
      <c r="E625" s="144"/>
      <c r="F625" s="144"/>
      <c r="G625" s="145"/>
      <c r="H625" s="781"/>
      <c r="I625" s="70"/>
      <c r="J625" s="70"/>
      <c r="K625" s="70"/>
      <c r="L625" s="70"/>
      <c r="M625" s="70"/>
    </row>
    <row r="626" spans="1:13" ht="15.75" customHeight="1" hidden="1">
      <c r="A626" s="76"/>
      <c r="B626" s="72"/>
      <c r="C626" s="73">
        <v>2820</v>
      </c>
      <c r="D626" s="77" t="s">
        <v>454</v>
      </c>
      <c r="E626" s="170">
        <v>153750</v>
      </c>
      <c r="F626" s="170">
        <v>153750</v>
      </c>
      <c r="G626" s="150">
        <v>153000</v>
      </c>
      <c r="H626" s="783">
        <v>170000</v>
      </c>
      <c r="I626" s="70"/>
      <c r="J626" s="70"/>
      <c r="K626" s="70"/>
      <c r="L626" s="70"/>
      <c r="M626" s="70"/>
    </row>
    <row r="627" spans="1:13" ht="15.75" customHeight="1" hidden="1">
      <c r="A627" s="76"/>
      <c r="B627" s="72"/>
      <c r="C627" s="73"/>
      <c r="D627" s="88" t="s">
        <v>455</v>
      </c>
      <c r="E627" s="90"/>
      <c r="F627" s="90"/>
      <c r="G627" s="91"/>
      <c r="H627" s="768"/>
      <c r="I627" s="70"/>
      <c r="J627" s="70"/>
      <c r="K627" s="70"/>
      <c r="L627" s="70"/>
      <c r="M627" s="70"/>
    </row>
    <row r="628" spans="1:13" ht="15.75" customHeight="1" hidden="1">
      <c r="A628" s="76"/>
      <c r="B628" s="72"/>
      <c r="C628" s="73">
        <v>4170</v>
      </c>
      <c r="D628" s="88" t="s">
        <v>142</v>
      </c>
      <c r="E628" s="90">
        <v>0</v>
      </c>
      <c r="F628" s="90">
        <v>0</v>
      </c>
      <c r="G628" s="91"/>
      <c r="H628" s="768"/>
      <c r="I628" s="70"/>
      <c r="J628" s="70"/>
      <c r="K628" s="70"/>
      <c r="L628" s="70"/>
      <c r="M628" s="70"/>
    </row>
    <row r="629" spans="1:13" ht="15.75" customHeight="1" hidden="1">
      <c r="A629" s="76"/>
      <c r="B629" s="72"/>
      <c r="C629" s="73">
        <v>4260</v>
      </c>
      <c r="D629" s="88" t="s">
        <v>192</v>
      </c>
      <c r="E629" s="90">
        <v>0</v>
      </c>
      <c r="F629" s="90">
        <v>0</v>
      </c>
      <c r="G629" s="91"/>
      <c r="H629" s="768"/>
      <c r="I629" s="70"/>
      <c r="J629" s="70"/>
      <c r="K629" s="70"/>
      <c r="L629" s="70"/>
      <c r="M629" s="70"/>
    </row>
    <row r="630" spans="1:13" ht="15.75" customHeight="1" hidden="1">
      <c r="A630" s="76"/>
      <c r="B630" s="72"/>
      <c r="C630" s="73">
        <v>4300</v>
      </c>
      <c r="D630" s="88" t="s">
        <v>161</v>
      </c>
      <c r="E630" s="90">
        <v>660</v>
      </c>
      <c r="F630" s="90">
        <v>660</v>
      </c>
      <c r="G630" s="91">
        <v>660</v>
      </c>
      <c r="H630" s="768">
        <v>660</v>
      </c>
      <c r="I630" s="70"/>
      <c r="J630" s="70"/>
      <c r="K630" s="70"/>
      <c r="L630" s="70"/>
      <c r="M630" s="70"/>
    </row>
    <row r="631" spans="1:13" ht="15.75" customHeight="1" hidden="1">
      <c r="A631" s="120"/>
      <c r="B631" s="137"/>
      <c r="C631" s="122"/>
      <c r="D631" s="123"/>
      <c r="E631" s="144"/>
      <c r="F631" s="144"/>
      <c r="G631" s="145"/>
      <c r="H631" s="781"/>
      <c r="I631" s="142"/>
      <c r="J631" s="238"/>
      <c r="K631" s="142"/>
      <c r="L631" s="142"/>
      <c r="M631" s="142"/>
    </row>
    <row r="632" spans="1:13" s="808" customFormat="1" ht="16.5">
      <c r="A632" s="1086"/>
      <c r="B632" s="1087"/>
      <c r="C632" s="758"/>
      <c r="D632" s="1090" t="s">
        <v>461</v>
      </c>
      <c r="E632" s="759"/>
      <c r="F632" s="759"/>
      <c r="G632" s="760"/>
      <c r="H632" s="806"/>
      <c r="I632" s="1084">
        <f>SUM(I14:I631)</f>
        <v>29831645</v>
      </c>
      <c r="J632" s="1084">
        <f>SUM(J14:J631)</f>
        <v>10740916</v>
      </c>
      <c r="K632" s="1084">
        <f>SUM(K14:K631)</f>
        <v>2283446</v>
      </c>
      <c r="L632" s="1084">
        <f>SUM(L14:L631)</f>
        <v>533472</v>
      </c>
      <c r="M632" s="1084">
        <f>SUM(M11:M631)</f>
        <v>14075262</v>
      </c>
    </row>
    <row r="633" spans="1:13" s="808" customFormat="1" ht="17.25" thickBot="1">
      <c r="A633" s="1088"/>
      <c r="B633" s="1089"/>
      <c r="C633" s="815"/>
      <c r="D633" s="1091"/>
      <c r="E633" s="816">
        <f>E13+E45+E51+E79+E109+E118+E193+E194+E202+E210+E250+E261+E271+E283+E423+E442+E510+E541+E585+E615</f>
        <v>39317687</v>
      </c>
      <c r="F633" s="816">
        <f>F13+F45+F51+F79+F109+F118+F193+F194+F202+F210+F250+F261+F271+F283+F423+F442+F510+F541+F585+F615</f>
        <v>39758663</v>
      </c>
      <c r="G633" s="816">
        <f>G13+G45+G51+G79+G109+G118+G193+G194+G202+G210+G250+G261+G271+G283+G423+G442+G510+G541+G585+G615</f>
        <v>44529367</v>
      </c>
      <c r="H633" s="817">
        <f>H13+H45+H51+H79+H109+H118+H193+H194+H202+H210+H250+H261+H271+H283+H423+H442+H510+H541+H585+H615</f>
        <v>43906907</v>
      </c>
      <c r="I633" s="1085"/>
      <c r="J633" s="1085"/>
      <c r="K633" s="1085"/>
      <c r="L633" s="1085"/>
      <c r="M633" s="1085"/>
    </row>
    <row r="635" spans="9:13" ht="15.75">
      <c r="I635" s="239">
        <f>I632-J632-K632-L632</f>
        <v>16273811</v>
      </c>
      <c r="J635" s="239">
        <f>I632+M632</f>
        <v>43906907</v>
      </c>
      <c r="K635" s="239">
        <f>H633-J635</f>
        <v>0</v>
      </c>
      <c r="L635" s="240"/>
      <c r="M635" s="240"/>
    </row>
    <row r="636" spans="4:14" ht="15.75">
      <c r="D636" s="1004"/>
      <c r="E636" s="240"/>
      <c r="F636" s="240"/>
      <c r="G636" s="240"/>
      <c r="H636" s="240"/>
      <c r="I636" s="1005">
        <f>SUM(I15:I624)</f>
        <v>29831645</v>
      </c>
      <c r="J636" s="240"/>
      <c r="K636" s="240"/>
      <c r="L636" s="240"/>
      <c r="M636" s="239">
        <f>I632-J632-K632-L632</f>
        <v>16273811</v>
      </c>
      <c r="N636" s="1006"/>
    </row>
    <row r="637" spans="4:14" ht="15.75">
      <c r="D637" s="1004"/>
      <c r="E637" s="240"/>
      <c r="F637" s="240"/>
      <c r="G637" s="240"/>
      <c r="H637" s="240"/>
      <c r="I637" s="239">
        <f>H632-J632-K632-L632-M632</f>
        <v>-27633096</v>
      </c>
      <c r="J637" s="239">
        <f>J632+K632+L632+I635</f>
        <v>29831645</v>
      </c>
      <c r="K637" s="239">
        <f>J637+M632</f>
        <v>43906907</v>
      </c>
      <c r="L637" s="240"/>
      <c r="M637" s="240"/>
      <c r="N637" s="1006"/>
    </row>
    <row r="638" spans="4:14" ht="15.75">
      <c r="D638" s="1004"/>
      <c r="E638" s="240"/>
      <c r="F638" s="240"/>
      <c r="G638" s="240"/>
      <c r="H638" s="240"/>
      <c r="I638" s="1007">
        <v>571700</v>
      </c>
      <c r="J638" s="240"/>
      <c r="K638" s="240"/>
      <c r="L638" s="240"/>
      <c r="M638" s="239">
        <f>J632+K632</f>
        <v>13024362</v>
      </c>
      <c r="N638" s="1006"/>
    </row>
    <row r="639" spans="4:14" ht="15.75">
      <c r="D639" s="1004"/>
      <c r="E639" s="240"/>
      <c r="F639" s="240"/>
      <c r="G639" s="240"/>
      <c r="H639" s="240"/>
      <c r="I639" s="240"/>
      <c r="J639" s="240"/>
      <c r="K639" s="240"/>
      <c r="L639" s="240"/>
      <c r="M639" s="240"/>
      <c r="N639" s="1006"/>
    </row>
    <row r="640" spans="4:14" ht="15.75">
      <c r="D640" s="1004"/>
      <c r="E640" s="240"/>
      <c r="F640" s="240"/>
      <c r="G640" s="240"/>
      <c r="H640" s="240"/>
      <c r="I640" s="1008">
        <f>I637-I638</f>
        <v>-28204796</v>
      </c>
      <c r="J640" s="240"/>
      <c r="K640" s="240"/>
      <c r="L640" s="240"/>
      <c r="M640" s="240"/>
      <c r="N640" s="1006"/>
    </row>
  </sheetData>
  <mergeCells count="18">
    <mergeCell ref="K632:K633"/>
    <mergeCell ref="L632:L633"/>
    <mergeCell ref="M632:M633"/>
    <mergeCell ref="A632:B633"/>
    <mergeCell ref="D632:D633"/>
    <mergeCell ref="I632:I633"/>
    <mergeCell ref="J632:J633"/>
    <mergeCell ref="I6:L6"/>
    <mergeCell ref="M6:M9"/>
    <mergeCell ref="I7:I9"/>
    <mergeCell ref="J7:L7"/>
    <mergeCell ref="J8:J9"/>
    <mergeCell ref="K8:K9"/>
    <mergeCell ref="L8:L9"/>
    <mergeCell ref="K2:L2"/>
    <mergeCell ref="K4:L4"/>
    <mergeCell ref="C3:D3"/>
    <mergeCell ref="H5:M5"/>
  </mergeCells>
  <printOptions/>
  <pageMargins left="0.75" right="0.75" top="1" bottom="1" header="0.5" footer="0.5"/>
  <pageSetup horizontalDpi="300" verticalDpi="300" orientation="landscape" paperSize="9" scale="56" r:id="rId1"/>
  <rowBreaks count="5" manualBreakCount="5">
    <brk id="108" max="255" man="1"/>
    <brk id="212" max="255" man="1"/>
    <brk id="347" max="255" man="1"/>
    <brk id="480" max="255" man="1"/>
    <brk id="5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E7" sqref="E7"/>
    </sheetView>
  </sheetViews>
  <sheetFormatPr defaultColWidth="9.140625" defaultRowHeight="12.75"/>
  <cols>
    <col min="1" max="1" width="1.421875" style="9" customWidth="1"/>
    <col min="2" max="2" width="13.8515625" style="11" customWidth="1"/>
    <col min="3" max="3" width="28.57421875" style="9" customWidth="1"/>
    <col min="4" max="4" width="16.7109375" style="9" customWidth="1"/>
    <col min="5" max="5" width="15.421875" style="9" customWidth="1"/>
    <col min="6" max="6" width="12.57421875" style="243" bestFit="1" customWidth="1"/>
    <col min="7" max="7" width="45.8515625" style="9" customWidth="1"/>
    <col min="8" max="16384" width="9.140625" style="9" customWidth="1"/>
  </cols>
  <sheetData>
    <row r="1" spans="5:9" ht="15.75">
      <c r="E1" s="41" t="s">
        <v>462</v>
      </c>
      <c r="F1" s="241"/>
      <c r="H1" s="21"/>
      <c r="I1" s="10"/>
    </row>
    <row r="2" spans="4:9" ht="15.75">
      <c r="D2" s="1096" t="s">
        <v>779</v>
      </c>
      <c r="E2" s="1060"/>
      <c r="F2" s="241"/>
      <c r="H2" s="21"/>
      <c r="I2" s="10"/>
    </row>
    <row r="3" spans="4:9" ht="15.75">
      <c r="D3" s="1096" t="s">
        <v>781</v>
      </c>
      <c r="E3" s="1060"/>
      <c r="F3" s="241"/>
      <c r="H3" s="21"/>
      <c r="I3" s="10"/>
    </row>
    <row r="4" spans="4:9" ht="15.75">
      <c r="D4" s="1096" t="s">
        <v>780</v>
      </c>
      <c r="E4" s="1060"/>
      <c r="F4" s="241"/>
      <c r="H4" s="22"/>
      <c r="I4" s="10"/>
    </row>
    <row r="5" spans="1:9" ht="15.75">
      <c r="A5" s="1092" t="s">
        <v>463</v>
      </c>
      <c r="B5" s="1092"/>
      <c r="C5" s="1092"/>
      <c r="D5" s="1092"/>
      <c r="E5" s="1092"/>
      <c r="F5" s="1093"/>
      <c r="H5" s="22"/>
      <c r="I5" s="10"/>
    </row>
    <row r="6" spans="1:5" ht="18.75">
      <c r="A6" s="242"/>
      <c r="B6" s="636" t="s">
        <v>127</v>
      </c>
      <c r="C6" s="637" t="s">
        <v>0</v>
      </c>
      <c r="D6" s="637" t="s">
        <v>464</v>
      </c>
      <c r="E6" s="637" t="s">
        <v>465</v>
      </c>
    </row>
    <row r="7" spans="2:5" ht="110.25">
      <c r="B7" s="638">
        <v>903</v>
      </c>
      <c r="C7" s="639" t="s">
        <v>466</v>
      </c>
      <c r="D7" s="640">
        <v>7994891</v>
      </c>
      <c r="E7" s="641"/>
    </row>
    <row r="8" spans="2:6" ht="63">
      <c r="B8" s="638">
        <v>952</v>
      </c>
      <c r="C8" s="642" t="s">
        <v>467</v>
      </c>
      <c r="D8" s="640">
        <v>7882787</v>
      </c>
      <c r="E8" s="641"/>
      <c r="F8" s="246">
        <f>F14-D9</f>
        <v>4460131</v>
      </c>
    </row>
    <row r="9" spans="2:5" ht="47.25">
      <c r="B9" s="638">
        <v>931</v>
      </c>
      <c r="C9" s="642" t="s">
        <v>468</v>
      </c>
      <c r="D9" s="640">
        <v>400000</v>
      </c>
      <c r="E9" s="641"/>
    </row>
    <row r="10" spans="2:5" ht="47.25">
      <c r="B10" s="638">
        <v>992</v>
      </c>
      <c r="C10" s="639" t="s">
        <v>469</v>
      </c>
      <c r="D10" s="641"/>
      <c r="E10" s="640">
        <v>2522656</v>
      </c>
    </row>
    <row r="11" spans="2:6" ht="98.25" customHeight="1">
      <c r="B11" s="638">
        <v>963</v>
      </c>
      <c r="C11" s="639" t="s">
        <v>470</v>
      </c>
      <c r="D11" s="641"/>
      <c r="E11" s="640">
        <v>7994891</v>
      </c>
      <c r="F11" s="246">
        <f>SUM(E10:E11)</f>
        <v>10517547</v>
      </c>
    </row>
    <row r="12" spans="2:6" ht="31.5">
      <c r="B12" s="638">
        <v>982</v>
      </c>
      <c r="C12" s="639" t="s">
        <v>471</v>
      </c>
      <c r="D12" s="641"/>
      <c r="E12" s="640">
        <v>900000</v>
      </c>
      <c r="F12" s="247"/>
    </row>
    <row r="13" spans="2:6" ht="20.25" customHeight="1">
      <c r="B13" s="1094" t="s">
        <v>472</v>
      </c>
      <c r="C13" s="1095"/>
      <c r="D13" s="640">
        <f>SUM(D7:D12)</f>
        <v>16277678</v>
      </c>
      <c r="E13" s="640">
        <f>SUM(E10:E12)</f>
        <v>11417547</v>
      </c>
      <c r="F13" s="248"/>
    </row>
    <row r="14" spans="2:6" ht="15.75">
      <c r="B14" s="1094" t="s">
        <v>473</v>
      </c>
      <c r="C14" s="1095"/>
      <c r="D14" s="640">
        <f>E16-C16</f>
        <v>4860131</v>
      </c>
      <c r="E14" s="641"/>
      <c r="F14" s="249">
        <f>D13-E13</f>
        <v>4860131</v>
      </c>
    </row>
    <row r="15" spans="2:6" ht="15.75">
      <c r="B15" s="643"/>
      <c r="C15" s="644"/>
      <c r="D15" s="644"/>
      <c r="E15" s="644"/>
      <c r="F15" s="249">
        <f>D14</f>
        <v>4860131</v>
      </c>
    </row>
    <row r="16" spans="2:6" ht="15.75">
      <c r="B16" s="644" t="s">
        <v>474</v>
      </c>
      <c r="C16" s="645">
        <v>39046776</v>
      </c>
      <c r="D16" s="644" t="s">
        <v>121</v>
      </c>
      <c r="E16" s="645">
        <v>43906907</v>
      </c>
      <c r="F16" s="249">
        <f>F14-F15</f>
        <v>0</v>
      </c>
    </row>
    <row r="17" spans="2:6" ht="15.75">
      <c r="B17" s="644" t="s">
        <v>475</v>
      </c>
      <c r="C17" s="646">
        <f>D13</f>
        <v>16277678</v>
      </c>
      <c r="D17" s="647" t="s">
        <v>476</v>
      </c>
      <c r="E17" s="646">
        <f>E13</f>
        <v>11417547</v>
      </c>
      <c r="F17" s="251"/>
    </row>
    <row r="18" spans="2:6" ht="15.75">
      <c r="B18" s="643" t="s">
        <v>477</v>
      </c>
      <c r="C18" s="645">
        <f>SUM(C16:C17)</f>
        <v>55324454</v>
      </c>
      <c r="D18" s="648"/>
      <c r="E18" s="645">
        <f>SUM(E16:E17)</f>
        <v>55324454</v>
      </c>
      <c r="F18" s="248"/>
    </row>
  </sheetData>
  <mergeCells count="6">
    <mergeCell ref="A5:F5"/>
    <mergeCell ref="B13:C13"/>
    <mergeCell ref="B14:C14"/>
    <mergeCell ref="D2:E2"/>
    <mergeCell ref="D4:E4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8"/>
  <sheetViews>
    <sheetView workbookViewId="0" topLeftCell="I1">
      <selection activeCell="F5" sqref="F5:L5"/>
    </sheetView>
  </sheetViews>
  <sheetFormatPr defaultColWidth="9.140625" defaultRowHeight="12.75"/>
  <cols>
    <col min="1" max="1" width="7.140625" style="252" hidden="1" customWidth="1"/>
    <col min="2" max="2" width="5.7109375" style="252" customWidth="1"/>
    <col min="3" max="3" width="43.8515625" style="252" customWidth="1"/>
    <col min="4" max="4" width="16.28125" style="252" hidden="1" customWidth="1"/>
    <col min="5" max="5" width="16.28125" style="252" bestFit="1" customWidth="1"/>
    <col min="6" max="6" width="16.57421875" style="252" bestFit="1" customWidth="1"/>
    <col min="7" max="7" width="16.28125" style="252" bestFit="1" customWidth="1"/>
    <col min="8" max="10" width="16.421875" style="252" bestFit="1" customWidth="1"/>
    <col min="11" max="11" width="20.57421875" style="252" bestFit="1" customWidth="1"/>
    <col min="12" max="12" width="16.421875" style="252" bestFit="1" customWidth="1"/>
    <col min="13" max="14" width="13.7109375" style="252" bestFit="1" customWidth="1"/>
    <col min="15" max="16384" width="9.140625" style="252" customWidth="1"/>
  </cols>
  <sheetData>
    <row r="1" ht="15">
      <c r="K1" s="253" t="s">
        <v>478</v>
      </c>
    </row>
    <row r="2" spans="7:11" ht="15">
      <c r="G2" s="658"/>
      <c r="K2" s="253" t="s">
        <v>774</v>
      </c>
    </row>
    <row r="3" ht="15">
      <c r="K3" s="253" t="s">
        <v>119</v>
      </c>
    </row>
    <row r="4" spans="2:11" s="254" customFormat="1" ht="17.25" thickBot="1">
      <c r="B4" s="255"/>
      <c r="C4" s="659" t="s">
        <v>479</v>
      </c>
      <c r="D4" s="660"/>
      <c r="E4" s="661"/>
      <c r="F4" s="660"/>
      <c r="G4" s="660"/>
      <c r="H4" s="660"/>
      <c r="I4" s="255"/>
      <c r="J4" s="255"/>
      <c r="K4" s="253" t="s">
        <v>775</v>
      </c>
    </row>
    <row r="5" spans="2:12" ht="15.75">
      <c r="B5" s="1102" t="s">
        <v>480</v>
      </c>
      <c r="C5" s="1107" t="s">
        <v>0</v>
      </c>
      <c r="D5" s="1110" t="s">
        <v>481</v>
      </c>
      <c r="E5" s="1113" t="s">
        <v>482</v>
      </c>
      <c r="F5" s="1097" t="s">
        <v>483</v>
      </c>
      <c r="G5" s="1098"/>
      <c r="H5" s="1098"/>
      <c r="I5" s="1098"/>
      <c r="J5" s="1098"/>
      <c r="K5" s="1098"/>
      <c r="L5" s="1099"/>
    </row>
    <row r="6" spans="2:12" ht="15" customHeight="1">
      <c r="B6" s="1106"/>
      <c r="C6" s="1108"/>
      <c r="D6" s="1111"/>
      <c r="E6" s="1114"/>
      <c r="F6" s="1100">
        <v>2007</v>
      </c>
      <c r="G6" s="1102">
        <v>2008</v>
      </c>
      <c r="H6" s="1102">
        <v>2009</v>
      </c>
      <c r="I6" s="1102">
        <v>2010</v>
      </c>
      <c r="J6" s="1102">
        <v>2011</v>
      </c>
      <c r="K6" s="1102">
        <v>2012</v>
      </c>
      <c r="L6" s="1104">
        <v>2013</v>
      </c>
    </row>
    <row r="7" spans="2:12" ht="15.75" thickBot="1">
      <c r="B7" s="1103"/>
      <c r="C7" s="1109"/>
      <c r="D7" s="1112"/>
      <c r="E7" s="1115"/>
      <c r="F7" s="1101"/>
      <c r="G7" s="1103"/>
      <c r="H7" s="1103"/>
      <c r="I7" s="1103"/>
      <c r="J7" s="1103"/>
      <c r="K7" s="1103"/>
      <c r="L7" s="1105"/>
    </row>
    <row r="8" spans="2:12" ht="31.5" customHeight="1">
      <c r="B8" s="256" t="s">
        <v>484</v>
      </c>
      <c r="C8" s="257" t="s">
        <v>485</v>
      </c>
      <c r="D8" s="258">
        <f>SUM(D9:D10)</f>
        <v>8231890</v>
      </c>
      <c r="E8" s="258">
        <f>D8+E20-E26-E28-E24</f>
        <v>11018086</v>
      </c>
      <c r="F8" s="657">
        <f aca="true" t="shared" si="0" ref="F8:L8">E8+F20-F26-F28</f>
        <v>15878217</v>
      </c>
      <c r="G8" s="258">
        <f t="shared" si="0"/>
        <v>12961217</v>
      </c>
      <c r="H8" s="258">
        <f t="shared" si="0"/>
        <v>9835217</v>
      </c>
      <c r="I8" s="259">
        <f t="shared" si="0"/>
        <v>6831217</v>
      </c>
      <c r="J8" s="259">
        <f t="shared" si="0"/>
        <v>4082217</v>
      </c>
      <c r="K8" s="259">
        <f t="shared" si="0"/>
        <v>1381747</v>
      </c>
      <c r="L8" s="260">
        <f t="shared" si="0"/>
        <v>0</v>
      </c>
    </row>
    <row r="9" spans="2:12" ht="18" customHeight="1">
      <c r="B9" s="261" t="s">
        <v>2</v>
      </c>
      <c r="C9" s="262" t="s">
        <v>486</v>
      </c>
      <c r="D9" s="263">
        <v>4000000</v>
      </c>
      <c r="E9" s="263">
        <v>6500000</v>
      </c>
      <c r="F9" s="264">
        <f>E9+F23-F28</f>
        <v>6000000</v>
      </c>
      <c r="G9" s="263">
        <v>5000000</v>
      </c>
      <c r="H9" s="263">
        <v>3700000</v>
      </c>
      <c r="I9" s="265">
        <v>2500000</v>
      </c>
      <c r="J9" s="265">
        <v>1500000</v>
      </c>
      <c r="K9" s="265">
        <v>400000</v>
      </c>
      <c r="L9" s="266">
        <v>0</v>
      </c>
    </row>
    <row r="10" spans="2:13" ht="15.75">
      <c r="B10" s="261" t="s">
        <v>487</v>
      </c>
      <c r="C10" s="262" t="s">
        <v>488</v>
      </c>
      <c r="D10" s="263">
        <v>4231890</v>
      </c>
      <c r="E10" s="263">
        <f>D10+E21+E22-E26</f>
        <v>4518086</v>
      </c>
      <c r="F10" s="264">
        <f aca="true" t="shared" si="1" ref="F10:L10">E10+F21+F22-F26</f>
        <v>9878217</v>
      </c>
      <c r="G10" s="263">
        <f t="shared" si="1"/>
        <v>7961217</v>
      </c>
      <c r="H10" s="263">
        <f t="shared" si="1"/>
        <v>6135217</v>
      </c>
      <c r="I10" s="265">
        <f t="shared" si="1"/>
        <v>4331217</v>
      </c>
      <c r="J10" s="265">
        <f t="shared" si="1"/>
        <v>2582217</v>
      </c>
      <c r="K10" s="265">
        <f t="shared" si="1"/>
        <v>981747</v>
      </c>
      <c r="L10" s="266">
        <f t="shared" si="1"/>
        <v>0</v>
      </c>
      <c r="M10" s="267">
        <f>F8-F9</f>
        <v>9878217</v>
      </c>
    </row>
    <row r="11" spans="2:12" s="268" customFormat="1" ht="14.25" customHeight="1" hidden="1">
      <c r="B11" s="269"/>
      <c r="C11" s="257"/>
      <c r="D11" s="270"/>
      <c r="E11" s="270">
        <f>E8-E9</f>
        <v>4518086</v>
      </c>
      <c r="F11" s="303">
        <f aca="true" t="shared" si="2" ref="F11:L11">F8-F9</f>
        <v>9878217</v>
      </c>
      <c r="G11" s="270">
        <f t="shared" si="2"/>
        <v>7961217</v>
      </c>
      <c r="H11" s="270">
        <f t="shared" si="2"/>
        <v>6135217</v>
      </c>
      <c r="I11" s="271">
        <f t="shared" si="2"/>
        <v>4331217</v>
      </c>
      <c r="J11" s="271">
        <f t="shared" si="2"/>
        <v>2582217</v>
      </c>
      <c r="K11" s="271">
        <f t="shared" si="2"/>
        <v>981747</v>
      </c>
      <c r="L11" s="272">
        <f t="shared" si="2"/>
        <v>0</v>
      </c>
    </row>
    <row r="12" spans="2:13" s="273" customFormat="1" ht="11.25">
      <c r="B12" s="274" t="s">
        <v>489</v>
      </c>
      <c r="C12" s="275" t="s">
        <v>490</v>
      </c>
      <c r="D12" s="276">
        <v>0</v>
      </c>
      <c r="E12" s="276">
        <v>0</v>
      </c>
      <c r="F12" s="651">
        <v>0</v>
      </c>
      <c r="G12" s="276">
        <v>0</v>
      </c>
      <c r="H12" s="276">
        <v>0</v>
      </c>
      <c r="I12" s="277">
        <v>0</v>
      </c>
      <c r="J12" s="277">
        <v>0</v>
      </c>
      <c r="K12" s="277">
        <v>0</v>
      </c>
      <c r="L12" s="278">
        <v>0</v>
      </c>
      <c r="M12" s="279">
        <f>G8-G9</f>
        <v>7961217</v>
      </c>
    </row>
    <row r="13" spans="2:12" s="273" customFormat="1" ht="11.25">
      <c r="B13" s="274" t="s">
        <v>5</v>
      </c>
      <c r="C13" s="280" t="s">
        <v>491</v>
      </c>
      <c r="D13" s="276">
        <v>0</v>
      </c>
      <c r="E13" s="276">
        <v>0</v>
      </c>
      <c r="F13" s="651">
        <v>0</v>
      </c>
      <c r="G13" s="276">
        <v>0</v>
      </c>
      <c r="H13" s="276">
        <v>0</v>
      </c>
      <c r="I13" s="277">
        <v>0</v>
      </c>
      <c r="J13" s="277">
        <v>0</v>
      </c>
      <c r="K13" s="277">
        <v>0</v>
      </c>
      <c r="L13" s="278">
        <v>0</v>
      </c>
    </row>
    <row r="14" spans="2:13" s="273" customFormat="1" ht="11.25">
      <c r="B14" s="274"/>
      <c r="C14" s="275" t="s">
        <v>492</v>
      </c>
      <c r="D14" s="276"/>
      <c r="E14" s="276"/>
      <c r="F14" s="651"/>
      <c r="G14" s="276"/>
      <c r="H14" s="276"/>
      <c r="I14" s="277"/>
      <c r="J14" s="277"/>
      <c r="K14" s="277"/>
      <c r="L14" s="278"/>
      <c r="M14" s="281">
        <v>1458851</v>
      </c>
    </row>
    <row r="15" spans="2:12" s="273" customFormat="1" ht="11.25">
      <c r="B15" s="274"/>
      <c r="C15" s="275" t="s">
        <v>493</v>
      </c>
      <c r="D15" s="276"/>
      <c r="E15" s="276"/>
      <c r="F15" s="651"/>
      <c r="G15" s="276"/>
      <c r="H15" s="276"/>
      <c r="I15" s="277"/>
      <c r="J15" s="277"/>
      <c r="K15" s="277"/>
      <c r="L15" s="278"/>
    </row>
    <row r="16" spans="2:14" s="273" customFormat="1" ht="11.25">
      <c r="B16" s="274"/>
      <c r="C16" s="275" t="s">
        <v>494</v>
      </c>
      <c r="D16" s="276"/>
      <c r="E16" s="276"/>
      <c r="F16" s="651"/>
      <c r="G16" s="276"/>
      <c r="H16" s="276"/>
      <c r="I16" s="277"/>
      <c r="J16" s="277"/>
      <c r="K16" s="277"/>
      <c r="L16" s="278"/>
      <c r="N16" s="273">
        <v>3900686</v>
      </c>
    </row>
    <row r="17" spans="2:14" s="273" customFormat="1" ht="12" customHeight="1">
      <c r="B17" s="274"/>
      <c r="C17" s="275" t="s">
        <v>495</v>
      </c>
      <c r="D17" s="276"/>
      <c r="E17" s="276"/>
      <c r="F17" s="651"/>
      <c r="G17" s="276"/>
      <c r="H17" s="276"/>
      <c r="I17" s="277"/>
      <c r="J17" s="277"/>
      <c r="K17" s="277"/>
      <c r="L17" s="278"/>
      <c r="N17" s="279">
        <f>N16/3</f>
        <v>1300228.6666666667</v>
      </c>
    </row>
    <row r="18" spans="2:12" s="273" customFormat="1" ht="11.25">
      <c r="B18" s="274"/>
      <c r="C18" s="275" t="s">
        <v>496</v>
      </c>
      <c r="D18" s="276"/>
      <c r="E18" s="276"/>
      <c r="F18" s="651"/>
      <c r="G18" s="276"/>
      <c r="H18" s="276"/>
      <c r="I18" s="277"/>
      <c r="J18" s="277"/>
      <c r="K18" s="277"/>
      <c r="L18" s="278"/>
    </row>
    <row r="19" spans="2:12" s="273" customFormat="1" ht="12" thickBot="1">
      <c r="B19" s="282"/>
      <c r="C19" s="283" t="s">
        <v>497</v>
      </c>
      <c r="D19" s="284"/>
      <c r="E19" s="284"/>
      <c r="F19" s="652"/>
      <c r="G19" s="284"/>
      <c r="H19" s="284"/>
      <c r="I19" s="285"/>
      <c r="J19" s="285"/>
      <c r="K19" s="285"/>
      <c r="L19" s="286"/>
    </row>
    <row r="20" spans="2:12" ht="15.75">
      <c r="B20" s="287" t="s">
        <v>33</v>
      </c>
      <c r="C20" s="288" t="s">
        <v>498</v>
      </c>
      <c r="D20" s="263">
        <f>D21+D22+D23+D24</f>
        <v>3446934</v>
      </c>
      <c r="E20" s="263">
        <f>E21+E22+E23+E24</f>
        <v>8803160</v>
      </c>
      <c r="F20" s="264">
        <f>F21+F22+F23+F24</f>
        <v>16277678</v>
      </c>
      <c r="G20" s="263">
        <v>0</v>
      </c>
      <c r="H20" s="263">
        <v>0</v>
      </c>
      <c r="I20" s="265">
        <v>0</v>
      </c>
      <c r="J20" s="265">
        <v>0</v>
      </c>
      <c r="K20" s="265">
        <v>0</v>
      </c>
      <c r="L20" s="266">
        <v>0</v>
      </c>
    </row>
    <row r="21" spans="2:12" ht="15.75">
      <c r="B21" s="289"/>
      <c r="C21" s="290" t="s">
        <v>499</v>
      </c>
      <c r="D21" s="263">
        <v>2010900</v>
      </c>
      <c r="E21" s="263">
        <v>2685948</v>
      </c>
      <c r="F21" s="264">
        <v>7882787</v>
      </c>
      <c r="G21" s="263"/>
      <c r="H21" s="263"/>
      <c r="I21" s="265"/>
      <c r="J21" s="265"/>
      <c r="K21" s="265"/>
      <c r="L21" s="266"/>
    </row>
    <row r="22" spans="2:12" ht="15.75">
      <c r="B22" s="289"/>
      <c r="C22" s="290" t="s">
        <v>500</v>
      </c>
      <c r="D22" s="263">
        <v>0</v>
      </c>
      <c r="E22" s="263">
        <v>2790000</v>
      </c>
      <c r="F22" s="264">
        <v>7994891</v>
      </c>
      <c r="G22" s="263"/>
      <c r="H22" s="263"/>
      <c r="I22" s="265"/>
      <c r="J22" s="265"/>
      <c r="K22" s="265"/>
      <c r="L22" s="266"/>
    </row>
    <row r="23" spans="2:12" ht="15.75">
      <c r="B23" s="289"/>
      <c r="C23" s="290" t="s">
        <v>501</v>
      </c>
      <c r="D23" s="263">
        <v>1300000</v>
      </c>
      <c r="E23" s="263">
        <v>3300000</v>
      </c>
      <c r="F23" s="264">
        <v>400000</v>
      </c>
      <c r="G23" s="263"/>
      <c r="H23" s="263"/>
      <c r="I23" s="265"/>
      <c r="J23" s="265"/>
      <c r="K23" s="265"/>
      <c r="L23" s="266"/>
    </row>
    <row r="24" spans="2:12" ht="16.5" thickBot="1">
      <c r="B24" s="291"/>
      <c r="C24" s="292" t="s">
        <v>502</v>
      </c>
      <c r="D24" s="293">
        <v>136034</v>
      </c>
      <c r="E24" s="293">
        <v>27212</v>
      </c>
      <c r="F24" s="294">
        <v>0</v>
      </c>
      <c r="G24" s="293"/>
      <c r="H24" s="293"/>
      <c r="I24" s="295"/>
      <c r="J24" s="295"/>
      <c r="K24" s="295"/>
      <c r="L24" s="296"/>
    </row>
    <row r="25" spans="2:12" ht="45" customHeight="1">
      <c r="B25" s="287" t="s">
        <v>34</v>
      </c>
      <c r="C25" s="288" t="s">
        <v>503</v>
      </c>
      <c r="D25" s="258">
        <f aca="true" t="shared" si="3" ref="D25:L25">D26+D28+D29</f>
        <v>2571409</v>
      </c>
      <c r="E25" s="258">
        <f t="shared" si="3"/>
        <v>6560452</v>
      </c>
      <c r="F25" s="653">
        <f>F26+F28+F29</f>
        <v>12264945</v>
      </c>
      <c r="G25" s="258">
        <f t="shared" si="3"/>
        <v>3410370</v>
      </c>
      <c r="H25" s="258">
        <f t="shared" si="3"/>
        <v>3480870</v>
      </c>
      <c r="I25" s="259">
        <f t="shared" si="3"/>
        <v>3278370</v>
      </c>
      <c r="J25" s="259">
        <f t="shared" si="3"/>
        <v>2930000</v>
      </c>
      <c r="K25" s="259">
        <f t="shared" si="3"/>
        <v>2785470</v>
      </c>
      <c r="L25" s="260">
        <f t="shared" si="3"/>
        <v>1404747</v>
      </c>
    </row>
    <row r="26" spans="2:12" s="297" customFormat="1" ht="29.25" customHeight="1">
      <c r="B26" s="298"/>
      <c r="C26" s="299" t="s">
        <v>504</v>
      </c>
      <c r="D26" s="263">
        <v>1564287</v>
      </c>
      <c r="E26" s="263">
        <v>5189752</v>
      </c>
      <c r="F26" s="264">
        <v>10517547</v>
      </c>
      <c r="G26" s="649">
        <v>1917000</v>
      </c>
      <c r="H26" s="649">
        <v>1826000</v>
      </c>
      <c r="I26" s="650">
        <v>1804000</v>
      </c>
      <c r="J26" s="650">
        <v>1749000</v>
      </c>
      <c r="K26" s="650">
        <v>1600470</v>
      </c>
      <c r="L26" s="266">
        <v>981747</v>
      </c>
    </row>
    <row r="27" spans="2:12" s="297" customFormat="1" ht="21" customHeight="1">
      <c r="B27" s="298"/>
      <c r="C27" s="299" t="s">
        <v>505</v>
      </c>
      <c r="D27" s="263"/>
      <c r="E27" s="263">
        <v>2790000</v>
      </c>
      <c r="F27" s="264">
        <v>7994891</v>
      </c>
      <c r="G27" s="263"/>
      <c r="H27" s="263"/>
      <c r="I27" s="265"/>
      <c r="J27" s="265"/>
      <c r="K27" s="265"/>
      <c r="L27" s="266"/>
    </row>
    <row r="28" spans="2:12" s="297" customFormat="1" ht="24.75" customHeight="1">
      <c r="B28" s="298"/>
      <c r="C28" s="299" t="s">
        <v>506</v>
      </c>
      <c r="D28" s="263">
        <v>600000</v>
      </c>
      <c r="E28" s="263">
        <v>800000</v>
      </c>
      <c r="F28" s="264">
        <v>900000</v>
      </c>
      <c r="G28" s="263">
        <v>1000000</v>
      </c>
      <c r="H28" s="263">
        <v>1300000</v>
      </c>
      <c r="I28" s="265">
        <v>1200000</v>
      </c>
      <c r="J28" s="265">
        <v>1000000</v>
      </c>
      <c r="K28" s="265">
        <v>1100000</v>
      </c>
      <c r="L28" s="266">
        <v>400000</v>
      </c>
    </row>
    <row r="29" spans="2:12" s="297" customFormat="1" ht="15.75">
      <c r="B29" s="298"/>
      <c r="C29" s="300" t="s">
        <v>507</v>
      </c>
      <c r="D29" s="265">
        <v>407122</v>
      </c>
      <c r="E29" s="265">
        <v>570700</v>
      </c>
      <c r="F29" s="301">
        <v>847398</v>
      </c>
      <c r="G29" s="265">
        <v>493370</v>
      </c>
      <c r="H29" s="265">
        <v>354870</v>
      </c>
      <c r="I29" s="265">
        <v>274370</v>
      </c>
      <c r="J29" s="265">
        <v>181000</v>
      </c>
      <c r="K29" s="265">
        <v>85000</v>
      </c>
      <c r="L29" s="266">
        <v>23000</v>
      </c>
    </row>
    <row r="30" spans="2:12" s="297" customFormat="1" ht="15.75">
      <c r="B30" s="298"/>
      <c r="C30" s="299" t="s">
        <v>508</v>
      </c>
      <c r="D30" s="263"/>
      <c r="E30" s="263">
        <v>20000</v>
      </c>
      <c r="F30" s="264">
        <v>167398</v>
      </c>
      <c r="G30" s="263"/>
      <c r="H30" s="263"/>
      <c r="I30" s="265"/>
      <c r="J30" s="265"/>
      <c r="K30" s="265"/>
      <c r="L30" s="266"/>
    </row>
    <row r="31" spans="2:12" ht="15.75">
      <c r="B31" s="287" t="s">
        <v>509</v>
      </c>
      <c r="C31" s="302" t="s">
        <v>510</v>
      </c>
      <c r="D31" s="270">
        <v>25659412</v>
      </c>
      <c r="E31" s="270">
        <v>35055340</v>
      </c>
      <c r="F31" s="303">
        <v>39046776</v>
      </c>
      <c r="G31" s="270">
        <v>34516630</v>
      </c>
      <c r="H31" s="270">
        <v>34966283</v>
      </c>
      <c r="I31" s="271">
        <v>34100570</v>
      </c>
      <c r="J31" s="271">
        <v>34326630</v>
      </c>
      <c r="K31" s="271">
        <v>34702740</v>
      </c>
      <c r="L31" s="272">
        <v>34026000</v>
      </c>
    </row>
    <row r="32" spans="2:12" s="304" customFormat="1" ht="16.5" hidden="1" thickBot="1">
      <c r="B32" s="305"/>
      <c r="C32" s="306" t="s">
        <v>511</v>
      </c>
      <c r="D32" s="293">
        <v>12276921</v>
      </c>
      <c r="E32" s="293">
        <v>0</v>
      </c>
      <c r="F32" s="294">
        <v>19000000</v>
      </c>
      <c r="G32" s="293">
        <v>17000000</v>
      </c>
      <c r="H32" s="293">
        <v>16000000</v>
      </c>
      <c r="I32" s="295">
        <v>16000000</v>
      </c>
      <c r="J32" s="295">
        <v>16000000</v>
      </c>
      <c r="K32" s="295">
        <v>16000000</v>
      </c>
      <c r="L32" s="296">
        <v>16000000</v>
      </c>
    </row>
    <row r="33" spans="2:12" s="304" customFormat="1" ht="15.75" hidden="1">
      <c r="B33" s="307"/>
      <c r="C33" s="308" t="s">
        <v>512</v>
      </c>
      <c r="D33" s="263">
        <v>9456960</v>
      </c>
      <c r="E33" s="263">
        <v>0</v>
      </c>
      <c r="F33" s="264">
        <v>10000000</v>
      </c>
      <c r="G33" s="263">
        <v>10000000</v>
      </c>
      <c r="H33" s="263">
        <v>10000000</v>
      </c>
      <c r="I33" s="265">
        <v>10000000</v>
      </c>
      <c r="J33" s="265">
        <v>10000000</v>
      </c>
      <c r="K33" s="265">
        <v>10000000</v>
      </c>
      <c r="L33" s="266">
        <v>10000000</v>
      </c>
    </row>
    <row r="34" spans="2:12" s="304" customFormat="1" ht="15.75" hidden="1">
      <c r="B34" s="307"/>
      <c r="C34" s="290" t="s">
        <v>513</v>
      </c>
      <c r="D34" s="263">
        <v>3925531</v>
      </c>
      <c r="E34" s="263">
        <v>0</v>
      </c>
      <c r="F34" s="264">
        <f aca="true" t="shared" si="4" ref="F34:L34">F31-F32-F33</f>
        <v>10046776</v>
      </c>
      <c r="G34" s="263">
        <f t="shared" si="4"/>
        <v>7516630</v>
      </c>
      <c r="H34" s="263">
        <f t="shared" si="4"/>
        <v>8966283</v>
      </c>
      <c r="I34" s="265">
        <f t="shared" si="4"/>
        <v>8100570</v>
      </c>
      <c r="J34" s="265">
        <f t="shared" si="4"/>
        <v>8326630</v>
      </c>
      <c r="K34" s="265">
        <f t="shared" si="4"/>
        <v>8702740</v>
      </c>
      <c r="L34" s="266">
        <f t="shared" si="4"/>
        <v>8026000</v>
      </c>
    </row>
    <row r="35" spans="2:12" s="309" customFormat="1" ht="15.75" hidden="1">
      <c r="B35" s="310"/>
      <c r="C35" s="311" t="s">
        <v>514</v>
      </c>
      <c r="D35" s="312">
        <v>619262</v>
      </c>
      <c r="E35" s="312">
        <v>0</v>
      </c>
      <c r="F35" s="654">
        <v>1126000</v>
      </c>
      <c r="G35" s="312">
        <v>1000000</v>
      </c>
      <c r="H35" s="312">
        <v>500000</v>
      </c>
      <c r="I35" s="313">
        <v>2000000</v>
      </c>
      <c r="J35" s="313">
        <v>1000000</v>
      </c>
      <c r="K35" s="313">
        <v>1500000</v>
      </c>
      <c r="L35" s="314">
        <v>1000000</v>
      </c>
    </row>
    <row r="36" spans="2:12" ht="15" hidden="1">
      <c r="B36" s="315"/>
      <c r="C36" s="308"/>
      <c r="F36" s="655"/>
      <c r="G36" s="308"/>
      <c r="H36" s="308"/>
      <c r="I36" s="316"/>
      <c r="J36" s="315"/>
      <c r="K36" s="315"/>
      <c r="L36" s="316"/>
    </row>
    <row r="37" spans="2:12" ht="15.75">
      <c r="B37" s="287" t="s">
        <v>515</v>
      </c>
      <c r="C37" s="302" t="s">
        <v>516</v>
      </c>
      <c r="D37" s="263"/>
      <c r="E37" s="263"/>
      <c r="F37" s="264"/>
      <c r="G37" s="263"/>
      <c r="H37" s="263"/>
      <c r="I37" s="265"/>
      <c r="J37" s="265"/>
      <c r="K37" s="265"/>
      <c r="L37" s="266"/>
    </row>
    <row r="38" spans="2:12" ht="15.75">
      <c r="B38" s="317"/>
      <c r="C38" s="290" t="s">
        <v>517</v>
      </c>
      <c r="D38" s="318">
        <f aca="true" t="shared" si="5" ref="D38:L38">D8*100/D31</f>
        <v>32.08136647870185</v>
      </c>
      <c r="E38" s="318">
        <f t="shared" si="5"/>
        <v>31.430549525407542</v>
      </c>
      <c r="F38" s="319">
        <f t="shared" si="5"/>
        <v>40.664604422142304</v>
      </c>
      <c r="G38" s="318">
        <f t="shared" si="5"/>
        <v>37.55064442849722</v>
      </c>
      <c r="H38" s="318">
        <f t="shared" si="5"/>
        <v>28.127716634907976</v>
      </c>
      <c r="I38" s="320">
        <f t="shared" si="5"/>
        <v>20.032559573051124</v>
      </c>
      <c r="J38" s="320">
        <f t="shared" si="5"/>
        <v>11.892274307148707</v>
      </c>
      <c r="K38" s="320">
        <f t="shared" si="5"/>
        <v>3.981665424689808</v>
      </c>
      <c r="L38" s="321">
        <f t="shared" si="5"/>
        <v>0</v>
      </c>
    </row>
    <row r="39" spans="2:12" s="322" customFormat="1" ht="15.75">
      <c r="B39" s="323"/>
      <c r="C39" s="302" t="s">
        <v>518</v>
      </c>
      <c r="D39" s="324"/>
      <c r="E39" s="324">
        <f aca="true" t="shared" si="6" ref="E39:L39">E8*100/E31</f>
        <v>31.430549525407542</v>
      </c>
      <c r="F39" s="325">
        <f t="shared" si="6"/>
        <v>40.664604422142304</v>
      </c>
      <c r="G39" s="324">
        <f t="shared" si="6"/>
        <v>37.55064442849722</v>
      </c>
      <c r="H39" s="324">
        <f t="shared" si="6"/>
        <v>28.127716634907976</v>
      </c>
      <c r="I39" s="326">
        <f t="shared" si="6"/>
        <v>20.032559573051124</v>
      </c>
      <c r="J39" s="326">
        <f t="shared" si="6"/>
        <v>11.892274307148707</v>
      </c>
      <c r="K39" s="326">
        <f t="shared" si="6"/>
        <v>3.981665424689808</v>
      </c>
      <c r="L39" s="327">
        <f t="shared" si="6"/>
        <v>0</v>
      </c>
    </row>
    <row r="40" spans="2:12" ht="17.25" customHeight="1">
      <c r="B40" s="317"/>
      <c r="C40" s="290" t="s">
        <v>519</v>
      </c>
      <c r="D40" s="328">
        <f aca="true" t="shared" si="7" ref="D40:L40">D25*100/D31</f>
        <v>10.021309139897673</v>
      </c>
      <c r="E40" s="328">
        <f t="shared" si="7"/>
        <v>18.71455818143541</v>
      </c>
      <c r="F40" s="329">
        <f t="shared" si="7"/>
        <v>31.410903169060617</v>
      </c>
      <c r="G40" s="328">
        <f t="shared" si="7"/>
        <v>9.880367811110181</v>
      </c>
      <c r="H40" s="328">
        <f t="shared" si="7"/>
        <v>9.954932870617103</v>
      </c>
      <c r="I40" s="330">
        <f t="shared" si="7"/>
        <v>9.613827569451185</v>
      </c>
      <c r="J40" s="330">
        <f t="shared" si="7"/>
        <v>8.535647105468845</v>
      </c>
      <c r="K40" s="330">
        <f t="shared" si="7"/>
        <v>8.0266572610693</v>
      </c>
      <c r="L40" s="331">
        <f t="shared" si="7"/>
        <v>4.12845177217422</v>
      </c>
    </row>
    <row r="41" spans="2:13" s="322" customFormat="1" ht="31.5">
      <c r="B41" s="323"/>
      <c r="C41" s="288" t="s">
        <v>520</v>
      </c>
      <c r="D41" s="332"/>
      <c r="E41" s="656">
        <f>D60*100/E31</f>
        <v>10.698661031386374</v>
      </c>
      <c r="F41" s="333">
        <f>F60*100/F31</f>
        <v>10.507028800534005</v>
      </c>
      <c r="G41" s="334">
        <f aca="true" t="shared" si="8" ref="G41:L41">G25*100/G31</f>
        <v>9.880367811110181</v>
      </c>
      <c r="H41" s="335">
        <f t="shared" si="8"/>
        <v>9.954932870617103</v>
      </c>
      <c r="I41" s="326">
        <f t="shared" si="8"/>
        <v>9.613827569451185</v>
      </c>
      <c r="J41" s="326">
        <f t="shared" si="8"/>
        <v>8.535647105468845</v>
      </c>
      <c r="K41" s="326">
        <f t="shared" si="8"/>
        <v>8.0266572610693</v>
      </c>
      <c r="L41" s="327">
        <f t="shared" si="8"/>
        <v>4.12845177217422</v>
      </c>
      <c r="M41" s="336"/>
    </row>
    <row r="42" spans="2:13" s="304" customFormat="1" ht="15.75">
      <c r="B42" s="287" t="s">
        <v>521</v>
      </c>
      <c r="C42" s="302" t="s">
        <v>522</v>
      </c>
      <c r="D42" s="270">
        <v>26914849</v>
      </c>
      <c r="E42" s="270">
        <v>37868748</v>
      </c>
      <c r="F42" s="303">
        <v>43906907</v>
      </c>
      <c r="G42" s="270">
        <v>31599630</v>
      </c>
      <c r="H42" s="270">
        <v>31840283</v>
      </c>
      <c r="I42" s="271">
        <v>31096570</v>
      </c>
      <c r="J42" s="271">
        <v>31577630</v>
      </c>
      <c r="K42" s="271">
        <v>32002270</v>
      </c>
      <c r="L42" s="272">
        <v>32644253</v>
      </c>
      <c r="M42" s="337"/>
    </row>
    <row r="43" spans="2:13" s="304" customFormat="1" ht="15.75" hidden="1">
      <c r="B43" s="261"/>
      <c r="C43" s="262" t="s">
        <v>523</v>
      </c>
      <c r="D43" s="263">
        <v>3664194</v>
      </c>
      <c r="E43" s="263">
        <v>11830596</v>
      </c>
      <c r="F43" s="264">
        <v>11000000</v>
      </c>
      <c r="G43" s="263">
        <v>7000000</v>
      </c>
      <c r="H43" s="263">
        <v>7000000</v>
      </c>
      <c r="I43" s="265">
        <v>7000000</v>
      </c>
      <c r="J43" s="265">
        <v>7000000</v>
      </c>
      <c r="K43" s="265">
        <v>7000000</v>
      </c>
      <c r="L43" s="266">
        <v>7000000</v>
      </c>
      <c r="M43" s="338"/>
    </row>
    <row r="44" spans="2:13" s="304" customFormat="1" ht="15.75">
      <c r="B44" s="287" t="s">
        <v>524</v>
      </c>
      <c r="C44" s="302" t="s">
        <v>525</v>
      </c>
      <c r="D44" s="263">
        <f aca="true" t="shared" si="9" ref="D44:L44">D31-D42</f>
        <v>-1255437</v>
      </c>
      <c r="E44" s="263">
        <f t="shared" si="9"/>
        <v>-2813408</v>
      </c>
      <c r="F44" s="264">
        <f t="shared" si="9"/>
        <v>-4860131</v>
      </c>
      <c r="G44" s="263">
        <f t="shared" si="9"/>
        <v>2917000</v>
      </c>
      <c r="H44" s="263">
        <f t="shared" si="9"/>
        <v>3126000</v>
      </c>
      <c r="I44" s="265">
        <f t="shared" si="9"/>
        <v>3004000</v>
      </c>
      <c r="J44" s="265">
        <f t="shared" si="9"/>
        <v>2749000</v>
      </c>
      <c r="K44" s="265">
        <f t="shared" si="9"/>
        <v>2700470</v>
      </c>
      <c r="L44" s="266">
        <f t="shared" si="9"/>
        <v>1381747</v>
      </c>
      <c r="M44" s="338"/>
    </row>
    <row r="45" spans="2:13" s="304" customFormat="1" ht="16.5" thickBot="1">
      <c r="B45" s="339"/>
      <c r="C45" s="340" t="s">
        <v>526</v>
      </c>
      <c r="D45" s="293">
        <f aca="true" t="shared" si="10" ref="D45:L45">D20-D26-D28</f>
        <v>1282647</v>
      </c>
      <c r="E45" s="293">
        <f t="shared" si="10"/>
        <v>2813408</v>
      </c>
      <c r="F45" s="294">
        <f t="shared" si="10"/>
        <v>4860131</v>
      </c>
      <c r="G45" s="293">
        <f t="shared" si="10"/>
        <v>-2917000</v>
      </c>
      <c r="H45" s="293">
        <f t="shared" si="10"/>
        <v>-3126000</v>
      </c>
      <c r="I45" s="295">
        <f t="shared" si="10"/>
        <v>-3004000</v>
      </c>
      <c r="J45" s="295">
        <f t="shared" si="10"/>
        <v>-2749000</v>
      </c>
      <c r="K45" s="295">
        <f t="shared" si="10"/>
        <v>-2700470</v>
      </c>
      <c r="L45" s="296">
        <f t="shared" si="10"/>
        <v>-1381747</v>
      </c>
      <c r="M45" s="338"/>
    </row>
    <row r="46" spans="2:13" s="304" customFormat="1" ht="15.75" hidden="1">
      <c r="B46" s="341" t="s">
        <v>527</v>
      </c>
      <c r="C46" s="342" t="s">
        <v>528</v>
      </c>
      <c r="D46" s="263"/>
      <c r="E46" s="263"/>
      <c r="F46" s="263"/>
      <c r="G46" s="263"/>
      <c r="H46" s="263"/>
      <c r="I46" s="263"/>
      <c r="J46" s="265"/>
      <c r="K46" s="266"/>
      <c r="L46" s="265"/>
      <c r="M46" s="343"/>
    </row>
    <row r="47" spans="2:13" ht="31.5" hidden="1">
      <c r="B47" s="344"/>
      <c r="C47" s="345" t="s">
        <v>529</v>
      </c>
      <c r="D47" s="346">
        <f>D43/D42</f>
        <v>0.13614023990994711</v>
      </c>
      <c r="E47" s="346">
        <f aca="true" t="shared" si="11" ref="E47:L47">E43/E42</f>
        <v>0.3124105396882939</v>
      </c>
      <c r="F47" s="346">
        <f t="shared" si="11"/>
        <v>0.2505300589722706</v>
      </c>
      <c r="G47" s="346">
        <f t="shared" si="11"/>
        <v>0.22152158110712056</v>
      </c>
      <c r="H47" s="346">
        <f t="shared" si="11"/>
        <v>0.21984729218644194</v>
      </c>
      <c r="I47" s="346">
        <f t="shared" si="11"/>
        <v>0.2251052125684601</v>
      </c>
      <c r="J47" s="346">
        <f t="shared" si="11"/>
        <v>0.22167591424688934</v>
      </c>
      <c r="K47" s="346">
        <f t="shared" si="11"/>
        <v>0.21873448352257513</v>
      </c>
      <c r="L47" s="347">
        <f t="shared" si="11"/>
        <v>0.2144328436616393</v>
      </c>
      <c r="M47" s="348"/>
    </row>
    <row r="48" spans="2:13" s="349" customFormat="1" ht="31.5" hidden="1">
      <c r="B48" s="350"/>
      <c r="C48" s="351" t="s">
        <v>530</v>
      </c>
      <c r="D48" s="352">
        <f>D32/D31</f>
        <v>0.47845683291573476</v>
      </c>
      <c r="E48" s="352">
        <f aca="true" t="shared" si="12" ref="E48:L48">E32/E31</f>
        <v>0</v>
      </c>
      <c r="F48" s="352">
        <f t="shared" si="12"/>
        <v>0.4865958715772078</v>
      </c>
      <c r="G48" s="352">
        <f t="shared" si="12"/>
        <v>0.492516216096415</v>
      </c>
      <c r="H48" s="352">
        <f t="shared" si="12"/>
        <v>0.4575836671001033</v>
      </c>
      <c r="I48" s="352">
        <f t="shared" si="12"/>
        <v>0.46920036820498895</v>
      </c>
      <c r="J48" s="352">
        <f t="shared" si="12"/>
        <v>0.4661104221416434</v>
      </c>
      <c r="K48" s="352">
        <f t="shared" si="12"/>
        <v>0.4610586945007801</v>
      </c>
      <c r="L48" s="352">
        <f t="shared" si="12"/>
        <v>0.47022864868042086</v>
      </c>
      <c r="M48" s="353"/>
    </row>
    <row r="49" spans="2:12" s="304" customFormat="1" ht="15.75">
      <c r="B49" s="354"/>
      <c r="C49" s="354"/>
      <c r="D49" s="354">
        <v>2006</v>
      </c>
      <c r="E49" s="355">
        <v>2007</v>
      </c>
      <c r="F49" s="355">
        <v>2008</v>
      </c>
      <c r="G49" s="355">
        <v>2009</v>
      </c>
      <c r="H49" s="355">
        <v>2010</v>
      </c>
      <c r="I49" s="355">
        <v>2011</v>
      </c>
      <c r="J49" s="354">
        <v>2012</v>
      </c>
      <c r="K49" s="354">
        <v>20013</v>
      </c>
      <c r="L49" s="354"/>
    </row>
    <row r="50" spans="2:12" ht="15.75">
      <c r="B50" s="356"/>
      <c r="C50" s="356" t="s">
        <v>531</v>
      </c>
      <c r="D50" s="356"/>
      <c r="E50" s="356"/>
      <c r="F50" s="356"/>
      <c r="G50" s="357"/>
      <c r="H50" s="357"/>
      <c r="I50" s="356"/>
      <c r="J50" s="356"/>
      <c r="K50" s="356"/>
      <c r="L50" s="356"/>
    </row>
    <row r="51" spans="2:12" ht="15.75">
      <c r="B51" s="356"/>
      <c r="C51" s="356" t="s">
        <v>532</v>
      </c>
      <c r="D51" s="358">
        <v>4000000</v>
      </c>
      <c r="E51" s="358">
        <v>6500000</v>
      </c>
      <c r="F51" s="359">
        <v>6000000</v>
      </c>
      <c r="G51" s="359">
        <v>5000000</v>
      </c>
      <c r="H51" s="359">
        <v>3700000</v>
      </c>
      <c r="I51" s="357">
        <v>3700000</v>
      </c>
      <c r="J51" s="357">
        <v>1500000</v>
      </c>
      <c r="K51" s="357">
        <v>400000</v>
      </c>
      <c r="L51" s="357"/>
    </row>
    <row r="52" spans="2:12" ht="15.75">
      <c r="B52" s="356"/>
      <c r="C52" s="356" t="s">
        <v>533</v>
      </c>
      <c r="D52" s="358">
        <v>800000</v>
      </c>
      <c r="E52" s="358">
        <v>900000</v>
      </c>
      <c r="F52" s="359">
        <v>1000000</v>
      </c>
      <c r="G52" s="359">
        <v>1300000</v>
      </c>
      <c r="H52" s="359">
        <v>1200000</v>
      </c>
      <c r="I52" s="359">
        <v>1000000</v>
      </c>
      <c r="J52" s="359">
        <v>1100000</v>
      </c>
      <c r="K52" s="359">
        <v>400000</v>
      </c>
      <c r="L52" s="359"/>
    </row>
    <row r="53" spans="2:12" ht="15.75">
      <c r="B53" s="356"/>
      <c r="C53" s="356" t="s">
        <v>534</v>
      </c>
      <c r="D53" s="358">
        <v>3300000</v>
      </c>
      <c r="E53" s="358">
        <v>400000</v>
      </c>
      <c r="F53" s="359">
        <v>0</v>
      </c>
      <c r="G53" s="359">
        <v>0</v>
      </c>
      <c r="H53" s="359">
        <v>0</v>
      </c>
      <c r="I53" s="356">
        <v>0</v>
      </c>
      <c r="J53" s="356">
        <v>0</v>
      </c>
      <c r="K53" s="356">
        <v>0</v>
      </c>
      <c r="L53" s="356">
        <v>0</v>
      </c>
    </row>
    <row r="54" spans="2:12" ht="15.75">
      <c r="B54" s="356"/>
      <c r="C54" s="356"/>
      <c r="D54" s="360">
        <f aca="true" t="shared" si="13" ref="D54:I54">D51-D52+D53</f>
        <v>6500000</v>
      </c>
      <c r="E54" s="360">
        <f t="shared" si="13"/>
        <v>6000000</v>
      </c>
      <c r="F54" s="360">
        <f t="shared" si="13"/>
        <v>5000000</v>
      </c>
      <c r="G54" s="360">
        <f t="shared" si="13"/>
        <v>3700000</v>
      </c>
      <c r="H54" s="360">
        <f t="shared" si="13"/>
        <v>2500000</v>
      </c>
      <c r="I54" s="360">
        <f t="shared" si="13"/>
        <v>2700000</v>
      </c>
      <c r="J54" s="360">
        <f>J51-J52</f>
        <v>400000</v>
      </c>
      <c r="K54" s="360">
        <f>K51-K52</f>
        <v>0</v>
      </c>
      <c r="L54" s="360">
        <f>L51-L52</f>
        <v>0</v>
      </c>
    </row>
    <row r="55" spans="2:12" ht="15.75">
      <c r="B55" s="356"/>
      <c r="C55" s="356"/>
      <c r="D55" s="358"/>
      <c r="E55" s="359"/>
      <c r="F55" s="359"/>
      <c r="G55" s="359"/>
      <c r="H55" s="356"/>
      <c r="I55" s="359"/>
      <c r="J55" s="356"/>
      <c r="K55" s="356"/>
      <c r="L55" s="356"/>
    </row>
    <row r="56" spans="2:12" ht="15.75">
      <c r="B56" s="356"/>
      <c r="D56" s="358"/>
      <c r="E56" s="359"/>
      <c r="F56" s="359"/>
      <c r="G56" s="359"/>
      <c r="H56" s="356"/>
      <c r="I56" s="359"/>
      <c r="J56" s="356"/>
      <c r="K56" s="356"/>
      <c r="L56" s="356"/>
    </row>
    <row r="57" spans="2:12" ht="15.75">
      <c r="B57" s="356"/>
      <c r="C57" s="252" t="s">
        <v>535</v>
      </c>
      <c r="D57" s="358">
        <f>E25</f>
        <v>6560452</v>
      </c>
      <c r="E57" s="359"/>
      <c r="F57" s="359">
        <f>F25</f>
        <v>12264945</v>
      </c>
      <c r="G57" s="359"/>
      <c r="H57" s="356"/>
      <c r="I57" s="359">
        <f>G26-1000000</f>
        <v>917000</v>
      </c>
      <c r="J57" s="356"/>
      <c r="K57" s="356"/>
      <c r="L57" s="356"/>
    </row>
    <row r="58" spans="2:12" ht="15.75">
      <c r="B58" s="356"/>
      <c r="C58" s="252" t="s">
        <v>536</v>
      </c>
      <c r="D58" s="358">
        <f>E22</f>
        <v>2790000</v>
      </c>
      <c r="E58" s="359"/>
      <c r="F58" s="359">
        <f>F22</f>
        <v>7994891</v>
      </c>
      <c r="G58" s="359"/>
      <c r="H58" s="356"/>
      <c r="I58" s="359"/>
      <c r="J58" s="356"/>
      <c r="K58" s="356"/>
      <c r="L58" s="356"/>
    </row>
    <row r="59" spans="2:12" ht="15.75">
      <c r="B59" s="356"/>
      <c r="C59" s="252" t="s">
        <v>537</v>
      </c>
      <c r="D59" s="358">
        <f>E30</f>
        <v>20000</v>
      </c>
      <c r="E59" s="359"/>
      <c r="F59" s="359">
        <f>F30</f>
        <v>167398</v>
      </c>
      <c r="G59" s="359"/>
      <c r="H59" s="356"/>
      <c r="I59" s="359"/>
      <c r="J59" s="356"/>
      <c r="K59" s="356"/>
      <c r="L59" s="356"/>
    </row>
    <row r="60" spans="2:12" ht="15.75">
      <c r="B60" s="356"/>
      <c r="C60" s="356"/>
      <c r="D60" s="360">
        <f>D57-D58-D59</f>
        <v>3750452</v>
      </c>
      <c r="E60" s="356"/>
      <c r="F60" s="361">
        <f>F57-F58-F59</f>
        <v>4102656</v>
      </c>
      <c r="G60" s="356"/>
      <c r="H60" s="356"/>
      <c r="I60" s="359"/>
      <c r="J60" s="356"/>
      <c r="K60" s="356"/>
      <c r="L60" s="356"/>
    </row>
    <row r="61" spans="2:12" ht="15.75">
      <c r="B61" s="356"/>
      <c r="C61" s="356" t="s">
        <v>538</v>
      </c>
      <c r="D61" s="358"/>
      <c r="E61" s="356"/>
      <c r="F61" s="356" t="s">
        <v>112</v>
      </c>
      <c r="G61" s="356" t="s">
        <v>539</v>
      </c>
      <c r="H61" s="356" t="s">
        <v>540</v>
      </c>
      <c r="I61" s="359" t="s">
        <v>541</v>
      </c>
      <c r="J61" s="356" t="s">
        <v>542</v>
      </c>
      <c r="K61" s="356">
        <v>20012</v>
      </c>
      <c r="L61" s="356">
        <v>20012</v>
      </c>
    </row>
    <row r="62" spans="2:12" ht="15.75">
      <c r="B62" s="356"/>
      <c r="C62" s="356" t="s">
        <v>543</v>
      </c>
      <c r="D62" s="358">
        <v>6048517</v>
      </c>
      <c r="E62" s="358" t="s">
        <v>544</v>
      </c>
      <c r="F62" s="358">
        <f>D65</f>
        <v>8448148</v>
      </c>
      <c r="G62" s="358">
        <f>SUM(F65)</f>
        <v>5550642</v>
      </c>
      <c r="H62" s="358">
        <f>SUM(G65)</f>
        <v>2905825</v>
      </c>
      <c r="I62" s="358">
        <f>SUM(H65)</f>
        <v>280000</v>
      </c>
      <c r="J62" s="358">
        <f>SUM(I65)</f>
        <v>40000</v>
      </c>
      <c r="K62" s="358">
        <f>J65</f>
        <v>0</v>
      </c>
      <c r="L62" s="358">
        <f>K65</f>
        <v>0</v>
      </c>
    </row>
    <row r="63" spans="2:12" ht="15.75">
      <c r="B63" s="356"/>
      <c r="C63" s="356" t="s">
        <v>545</v>
      </c>
      <c r="D63" s="358">
        <v>3907000</v>
      </c>
      <c r="E63" s="358" t="s">
        <v>546</v>
      </c>
      <c r="F63" s="362">
        <v>2897506</v>
      </c>
      <c r="G63" s="362">
        <v>2644817</v>
      </c>
      <c r="H63" s="362">
        <v>2625825</v>
      </c>
      <c r="I63" s="358">
        <v>240000</v>
      </c>
      <c r="J63" s="358">
        <v>40000</v>
      </c>
      <c r="K63" s="358"/>
      <c r="L63" s="358"/>
    </row>
    <row r="64" spans="2:12" ht="15.75">
      <c r="B64" s="356"/>
      <c r="C64" s="356" t="s">
        <v>547</v>
      </c>
      <c r="D64" s="358">
        <v>6306631</v>
      </c>
      <c r="E64" s="358" t="s">
        <v>548</v>
      </c>
      <c r="F64" s="358">
        <v>0</v>
      </c>
      <c r="G64" s="358">
        <v>0</v>
      </c>
      <c r="H64" s="358">
        <v>0</v>
      </c>
      <c r="I64" s="358">
        <v>0</v>
      </c>
      <c r="J64" s="358"/>
      <c r="K64" s="358"/>
      <c r="L64" s="358"/>
    </row>
    <row r="65" spans="2:12" ht="20.25">
      <c r="B65" s="356"/>
      <c r="C65" s="356"/>
      <c r="D65" s="360">
        <f>D62-D63+D64</f>
        <v>8448148</v>
      </c>
      <c r="E65" s="360"/>
      <c r="F65" s="360">
        <f>F62-F63+F64</f>
        <v>5550642</v>
      </c>
      <c r="G65" s="360">
        <f>G62-G63</f>
        <v>2905825</v>
      </c>
      <c r="H65" s="360">
        <f>H62-H63+H64</f>
        <v>280000</v>
      </c>
      <c r="I65" s="363">
        <f>I62-I63+I64</f>
        <v>40000</v>
      </c>
      <c r="J65" s="363">
        <f>J62-J63</f>
        <v>0</v>
      </c>
      <c r="K65" s="363">
        <f>K62-K63</f>
        <v>0</v>
      </c>
      <c r="L65" s="363">
        <f>L62-L63</f>
        <v>0</v>
      </c>
    </row>
    <row r="66" spans="2:12" ht="15.75">
      <c r="B66" s="356"/>
      <c r="C66" s="356"/>
      <c r="D66" s="364"/>
      <c r="E66" s="356"/>
      <c r="F66" s="356"/>
      <c r="G66" s="356"/>
      <c r="H66" s="359"/>
      <c r="I66" s="356"/>
      <c r="J66" s="356"/>
      <c r="K66" s="356"/>
      <c r="L66" s="356"/>
    </row>
    <row r="67" spans="2:12" ht="15.75">
      <c r="B67" s="356"/>
      <c r="C67" s="356"/>
      <c r="D67" s="356"/>
      <c r="E67" s="356"/>
      <c r="F67" s="356"/>
      <c r="G67" s="356"/>
      <c r="H67" s="359"/>
      <c r="I67" s="356"/>
      <c r="J67" s="356"/>
      <c r="K67" s="356"/>
      <c r="L67" s="356"/>
    </row>
    <row r="68" spans="2:12" ht="15.75">
      <c r="B68" s="356"/>
      <c r="C68" s="356"/>
      <c r="D68" s="359">
        <v>3785277</v>
      </c>
      <c r="E68" s="359"/>
      <c r="F68" s="359"/>
      <c r="G68" s="356"/>
      <c r="H68" s="359"/>
      <c r="I68" s="356"/>
      <c r="J68" s="356"/>
      <c r="K68" s="356"/>
      <c r="L68" s="356"/>
    </row>
    <row r="69" spans="2:12" ht="15.75">
      <c r="B69" s="356"/>
      <c r="C69" s="356"/>
      <c r="D69" s="359">
        <v>2551606</v>
      </c>
      <c r="E69" s="359"/>
      <c r="F69" s="359"/>
      <c r="G69" s="356">
        <v>1944589</v>
      </c>
      <c r="H69" s="359"/>
      <c r="I69" s="356"/>
      <c r="J69" s="356"/>
      <c r="K69" s="356"/>
      <c r="L69" s="356"/>
    </row>
    <row r="70" spans="2:12" ht="15.75">
      <c r="B70" s="356"/>
      <c r="C70" s="356"/>
      <c r="D70" s="359">
        <v>1019798</v>
      </c>
      <c r="E70" s="359"/>
      <c r="F70" s="359"/>
      <c r="G70" s="356">
        <v>20000</v>
      </c>
      <c r="H70" s="359"/>
      <c r="I70" s="356"/>
      <c r="J70" s="356"/>
      <c r="K70" s="356"/>
      <c r="L70" s="356"/>
    </row>
    <row r="71" spans="2:12" ht="15.75">
      <c r="B71" s="356"/>
      <c r="C71" s="356"/>
      <c r="D71" s="359">
        <f>D68+D69-D70</f>
        <v>5317085</v>
      </c>
      <c r="E71" s="359">
        <v>4589666</v>
      </c>
      <c r="F71" s="359">
        <f>D71-E71</f>
        <v>727419</v>
      </c>
      <c r="G71" s="356">
        <f>SUM(G69:G70)</f>
        <v>1964589</v>
      </c>
      <c r="H71" s="359"/>
      <c r="I71" s="356"/>
      <c r="J71" s="356"/>
      <c r="K71" s="356"/>
      <c r="L71" s="356"/>
    </row>
    <row r="72" spans="2:12" ht="15.75">
      <c r="B72" s="356"/>
      <c r="C72" s="356"/>
      <c r="D72" s="356"/>
      <c r="E72" s="356"/>
      <c r="F72" s="356"/>
      <c r="G72" s="356">
        <v>1000000</v>
      </c>
      <c r="H72" s="356"/>
      <c r="I72" s="356"/>
      <c r="J72" s="356"/>
      <c r="K72" s="356"/>
      <c r="L72" s="356"/>
    </row>
    <row r="73" spans="2:12" ht="15.75">
      <c r="B73" s="356"/>
      <c r="C73" s="356"/>
      <c r="D73" s="356"/>
      <c r="E73" s="356"/>
      <c r="F73" s="356"/>
      <c r="G73" s="356">
        <f>G71-G72</f>
        <v>964589</v>
      </c>
      <c r="H73" s="359"/>
      <c r="I73" s="356"/>
      <c r="J73" s="356"/>
      <c r="K73" s="356"/>
      <c r="L73" s="356"/>
    </row>
    <row r="74" spans="2:12" ht="15.75"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</row>
    <row r="75" spans="2:12" ht="15.75"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</row>
    <row r="76" spans="2:12" ht="15.75"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</row>
    <row r="77" spans="2:12" ht="15.75"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</row>
    <row r="78" spans="2:12" ht="15.75"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</row>
    <row r="79" spans="2:12" ht="15.75"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</row>
    <row r="80" spans="2:12" ht="15.75"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</row>
    <row r="81" spans="2:12" ht="15.75"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</row>
    <row r="82" spans="2:12" ht="15.75"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</row>
    <row r="83" spans="2:12" ht="15.75"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</row>
    <row r="84" spans="2:12" ht="15.75"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</row>
    <row r="85" spans="2:12" ht="15.75"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</row>
    <row r="86" spans="2:12" ht="15.75"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</row>
    <row r="87" spans="2:12" ht="15.75"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</row>
    <row r="88" spans="2:12" ht="15.75"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</row>
  </sheetData>
  <mergeCells count="12">
    <mergeCell ref="B5:B7"/>
    <mergeCell ref="C5:C7"/>
    <mergeCell ref="D5:D7"/>
    <mergeCell ref="E5:E7"/>
    <mergeCell ref="F5:L5"/>
    <mergeCell ref="F6:F7"/>
    <mergeCell ref="G6:G7"/>
    <mergeCell ref="H6:H7"/>
    <mergeCell ref="I6:I7"/>
    <mergeCell ref="J6:J7"/>
    <mergeCell ref="K6:K7"/>
    <mergeCell ref="L6:L7"/>
  </mergeCells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6"/>
  <sheetViews>
    <sheetView view="pageBreakPreview" zoomScale="60" workbookViewId="0" topLeftCell="A1">
      <selection activeCell="I5" sqref="I5"/>
    </sheetView>
  </sheetViews>
  <sheetFormatPr defaultColWidth="9.140625" defaultRowHeight="12.75"/>
  <cols>
    <col min="1" max="1" width="6.7109375" style="365" customWidth="1"/>
    <col min="2" max="2" width="9.140625" style="365" customWidth="1"/>
    <col min="3" max="3" width="6.00390625" style="365" customWidth="1"/>
    <col min="4" max="4" width="51.140625" style="365" customWidth="1"/>
    <col min="5" max="5" width="14.8515625" style="365" customWidth="1"/>
    <col min="6" max="6" width="15.28125" style="365" customWidth="1"/>
    <col min="7" max="7" width="17.421875" style="365" customWidth="1"/>
    <col min="8" max="8" width="15.57421875" style="365" customWidth="1"/>
    <col min="9" max="9" width="16.28125" style="365" customWidth="1"/>
    <col min="10" max="10" width="14.421875" style="365" customWidth="1"/>
    <col min="11" max="11" width="9.140625" style="365" customWidth="1"/>
    <col min="12" max="12" width="11.00390625" style="365" bestFit="1" customWidth="1"/>
    <col min="13" max="16384" width="9.140625" style="365" customWidth="1"/>
  </cols>
  <sheetData>
    <row r="1" spans="1:10" ht="15.75">
      <c r="A1" s="9"/>
      <c r="B1" s="9"/>
      <c r="C1" s="9"/>
      <c r="D1" s="9"/>
      <c r="E1" s="9"/>
      <c r="F1" s="9"/>
      <c r="G1" s="9"/>
      <c r="H1" s="9"/>
      <c r="I1" s="9" t="s">
        <v>549</v>
      </c>
      <c r="J1" s="9"/>
    </row>
    <row r="2" spans="1:10" ht="15.75">
      <c r="A2" s="9"/>
      <c r="B2" s="9"/>
      <c r="C2" s="9"/>
      <c r="D2" s="9"/>
      <c r="E2" s="9"/>
      <c r="F2" s="9"/>
      <c r="G2" s="9"/>
      <c r="H2" s="9"/>
      <c r="I2" s="1116" t="s">
        <v>774</v>
      </c>
      <c r="J2" s="1116"/>
    </row>
    <row r="3" spans="1:10" ht="15.75">
      <c r="A3" s="9"/>
      <c r="B3" s="9"/>
      <c r="C3" s="9"/>
      <c r="D3" s="9"/>
      <c r="E3" s="9"/>
      <c r="F3" s="9"/>
      <c r="G3" s="9"/>
      <c r="H3" s="9"/>
      <c r="I3" s="9" t="s">
        <v>119</v>
      </c>
      <c r="J3" s="9"/>
    </row>
    <row r="4" spans="1:10" ht="15.75">
      <c r="A4" s="9"/>
      <c r="B4" s="9"/>
      <c r="C4" s="9"/>
      <c r="D4" s="9"/>
      <c r="E4" s="9"/>
      <c r="F4" s="9"/>
      <c r="G4" s="9"/>
      <c r="H4" s="9"/>
      <c r="I4" s="9" t="s">
        <v>775</v>
      </c>
      <c r="J4" s="9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9"/>
      <c r="B6" s="9"/>
      <c r="C6" s="9"/>
      <c r="D6" s="8" t="s">
        <v>550</v>
      </c>
      <c r="E6" s="9"/>
      <c r="F6" s="9"/>
      <c r="G6" s="9"/>
      <c r="H6" s="9"/>
      <c r="I6" s="9"/>
      <c r="J6" s="9"/>
    </row>
    <row r="7" spans="1:10" ht="15.75">
      <c r="A7" s="3"/>
      <c r="B7" s="3"/>
      <c r="C7" s="3"/>
      <c r="D7" s="3"/>
      <c r="E7" s="15"/>
      <c r="F7" s="3"/>
      <c r="G7" s="3"/>
      <c r="H7" s="3"/>
      <c r="I7" s="3"/>
      <c r="J7" s="3"/>
    </row>
    <row r="8" spans="1:10" ht="15.75">
      <c r="A8" s="667" t="s">
        <v>551</v>
      </c>
      <c r="B8" s="668" t="s">
        <v>126</v>
      </c>
      <c r="C8" s="669" t="s">
        <v>552</v>
      </c>
      <c r="D8" s="667" t="s">
        <v>0</v>
      </c>
      <c r="E8" s="670"/>
      <c r="F8" s="671"/>
      <c r="G8" s="671"/>
      <c r="H8" s="671" t="s">
        <v>553</v>
      </c>
      <c r="I8" s="671"/>
      <c r="J8" s="672"/>
    </row>
    <row r="9" spans="1:10" ht="78.75">
      <c r="A9" s="673"/>
      <c r="B9" s="674"/>
      <c r="C9" s="675"/>
      <c r="D9" s="676"/>
      <c r="E9" s="677" t="s">
        <v>554</v>
      </c>
      <c r="F9" s="678" t="s">
        <v>555</v>
      </c>
      <c r="G9" s="667" t="s">
        <v>556</v>
      </c>
      <c r="H9" s="668" t="s">
        <v>557</v>
      </c>
      <c r="I9" s="667" t="s">
        <v>558</v>
      </c>
      <c r="J9" s="668" t="s">
        <v>559</v>
      </c>
    </row>
    <row r="10" spans="1:10" ht="15.75">
      <c r="A10" s="673"/>
      <c r="B10" s="674"/>
      <c r="C10" s="675"/>
      <c r="D10" s="676"/>
      <c r="E10" s="673"/>
      <c r="F10" s="679"/>
      <c r="G10" s="675" t="s">
        <v>560</v>
      </c>
      <c r="H10" s="674" t="s">
        <v>561</v>
      </c>
      <c r="I10" s="675" t="s">
        <v>562</v>
      </c>
      <c r="J10" s="674" t="s">
        <v>563</v>
      </c>
    </row>
    <row r="11" spans="1:10" ht="15.75">
      <c r="A11" s="680"/>
      <c r="B11" s="681"/>
      <c r="C11" s="682"/>
      <c r="D11" s="683"/>
      <c r="E11" s="680"/>
      <c r="F11" s="684"/>
      <c r="G11" s="682" t="s">
        <v>564</v>
      </c>
      <c r="H11" s="685" t="s">
        <v>565</v>
      </c>
      <c r="I11" s="681" t="s">
        <v>566</v>
      </c>
      <c r="J11" s="680"/>
    </row>
    <row r="12" spans="1:10" s="824" customFormat="1" ht="11.25">
      <c r="A12" s="820">
        <v>1</v>
      </c>
      <c r="B12" s="821">
        <v>2</v>
      </c>
      <c r="C12" s="820">
        <v>3</v>
      </c>
      <c r="D12" s="820">
        <v>4</v>
      </c>
      <c r="E12" s="822">
        <v>5</v>
      </c>
      <c r="F12" s="823">
        <v>7</v>
      </c>
      <c r="G12" s="820">
        <v>8</v>
      </c>
      <c r="H12" s="820">
        <v>9</v>
      </c>
      <c r="I12" s="821">
        <v>10</v>
      </c>
      <c r="J12" s="821">
        <v>11</v>
      </c>
    </row>
    <row r="13" spans="1:10" ht="15.75">
      <c r="A13" s="366">
        <v>750</v>
      </c>
      <c r="B13" s="13"/>
      <c r="C13" s="366"/>
      <c r="D13" s="367" t="s">
        <v>567</v>
      </c>
      <c r="E13" s="662"/>
      <c r="F13" s="28"/>
      <c r="G13" s="27"/>
      <c r="H13" s="28"/>
      <c r="I13" s="27"/>
      <c r="J13" s="1"/>
    </row>
    <row r="14" spans="1:10" ht="18" customHeight="1">
      <c r="A14" s="366"/>
      <c r="B14" s="13">
        <v>75011</v>
      </c>
      <c r="C14" s="366">
        <v>2010</v>
      </c>
      <c r="D14" s="2" t="s">
        <v>568</v>
      </c>
      <c r="E14" s="663">
        <v>104077</v>
      </c>
      <c r="F14" s="28">
        <f>SUM(G14:I14)</f>
        <v>104077</v>
      </c>
      <c r="G14" s="27">
        <v>71070</v>
      </c>
      <c r="H14" s="28">
        <v>13986</v>
      </c>
      <c r="I14" s="27">
        <v>19021</v>
      </c>
      <c r="J14" s="1"/>
    </row>
    <row r="15" spans="1:12" ht="16.5" customHeight="1">
      <c r="A15" s="368"/>
      <c r="B15" s="14"/>
      <c r="C15" s="368"/>
      <c r="D15" s="23"/>
      <c r="E15" s="664"/>
      <c r="F15" s="30"/>
      <c r="G15" s="29"/>
      <c r="H15" s="30"/>
      <c r="I15" s="29"/>
      <c r="J15" s="369"/>
      <c r="L15" s="370"/>
    </row>
    <row r="16" spans="1:10" ht="15.75">
      <c r="A16" s="244"/>
      <c r="B16" s="14"/>
      <c r="C16" s="368"/>
      <c r="D16" s="371" t="s">
        <v>569</v>
      </c>
      <c r="E16" s="665">
        <f>SUM(E14:E15)</f>
        <v>104077</v>
      </c>
      <c r="F16" s="373">
        <f>SUM(F14:F15)</f>
        <v>104077</v>
      </c>
      <c r="G16" s="372">
        <f>SUM(G14:G15)</f>
        <v>71070</v>
      </c>
      <c r="H16" s="373">
        <f>SUM(H14:H15)</f>
        <v>13986</v>
      </c>
      <c r="I16" s="372">
        <f>SUM(I14:I15)</f>
        <v>19021</v>
      </c>
      <c r="J16" s="369"/>
    </row>
    <row r="17" spans="1:10" ht="21.75" customHeight="1">
      <c r="A17" s="374">
        <v>751</v>
      </c>
      <c r="B17" s="13"/>
      <c r="C17" s="366"/>
      <c r="D17" s="367" t="s">
        <v>570</v>
      </c>
      <c r="E17" s="663"/>
      <c r="F17" s="1"/>
      <c r="G17" s="2"/>
      <c r="H17" s="1"/>
      <c r="I17" s="2"/>
      <c r="J17" s="1"/>
    </row>
    <row r="18" spans="1:10" ht="15.75">
      <c r="A18" s="366"/>
      <c r="B18" s="13"/>
      <c r="C18" s="366"/>
      <c r="D18" s="367" t="s">
        <v>571</v>
      </c>
      <c r="E18" s="663"/>
      <c r="F18" s="1"/>
      <c r="G18" s="2"/>
      <c r="H18" s="1"/>
      <c r="I18" s="27"/>
      <c r="J18" s="1"/>
    </row>
    <row r="19" spans="1:11" ht="15.75" customHeight="1">
      <c r="A19" s="366"/>
      <c r="B19" s="366">
        <v>75101</v>
      </c>
      <c r="C19" s="366"/>
      <c r="D19" s="2" t="s">
        <v>570</v>
      </c>
      <c r="E19" s="663"/>
      <c r="F19" s="2"/>
      <c r="G19" s="2"/>
      <c r="H19" s="2"/>
      <c r="I19" s="27"/>
      <c r="J19" s="1"/>
      <c r="K19" s="375"/>
    </row>
    <row r="20" spans="1:11" ht="15.75">
      <c r="A20" s="366"/>
      <c r="B20" s="366"/>
      <c r="C20" s="366">
        <v>2010</v>
      </c>
      <c r="D20" s="2" t="s">
        <v>572</v>
      </c>
      <c r="E20" s="663">
        <v>2503</v>
      </c>
      <c r="F20" s="27">
        <f>SUM(G20:I20)</f>
        <v>2503</v>
      </c>
      <c r="G20" s="2"/>
      <c r="H20" s="2"/>
      <c r="I20" s="27">
        <v>2503</v>
      </c>
      <c r="J20" s="1"/>
      <c r="K20" s="375"/>
    </row>
    <row r="21" spans="1:11" ht="15.75">
      <c r="A21" s="366"/>
      <c r="B21" s="366"/>
      <c r="C21" s="366"/>
      <c r="D21" s="2"/>
      <c r="E21" s="663"/>
      <c r="F21" s="27"/>
      <c r="G21" s="2"/>
      <c r="H21" s="2"/>
      <c r="I21" s="27"/>
      <c r="J21" s="1"/>
      <c r="K21" s="375"/>
    </row>
    <row r="22" spans="1:11" ht="15.75">
      <c r="A22" s="368"/>
      <c r="B22" s="368"/>
      <c r="C22" s="368"/>
      <c r="D22" s="23"/>
      <c r="E22" s="664"/>
      <c r="F22" s="29"/>
      <c r="G22" s="23"/>
      <c r="H22" s="23"/>
      <c r="I22" s="29"/>
      <c r="J22" s="369"/>
      <c r="K22" s="375"/>
    </row>
    <row r="23" spans="1:11" ht="15.75">
      <c r="A23" s="368"/>
      <c r="B23" s="368"/>
      <c r="C23" s="368"/>
      <c r="D23" s="371" t="s">
        <v>573</v>
      </c>
      <c r="E23" s="665">
        <f>SUM(E20)</f>
        <v>2503</v>
      </c>
      <c r="F23" s="372">
        <f>SUM(F20)</f>
        <v>2503</v>
      </c>
      <c r="G23" s="23"/>
      <c r="H23" s="23"/>
      <c r="I23" s="372">
        <f>SUM(I20)</f>
        <v>2503</v>
      </c>
      <c r="J23" s="369"/>
      <c r="K23" s="375"/>
    </row>
    <row r="24" spans="1:11" ht="15.75">
      <c r="A24" s="366"/>
      <c r="B24" s="366"/>
      <c r="C24" s="366"/>
      <c r="D24" s="2"/>
      <c r="E24" s="663"/>
      <c r="F24" s="28"/>
      <c r="G24" s="2"/>
      <c r="H24" s="2"/>
      <c r="I24" s="27"/>
      <c r="J24" s="1"/>
      <c r="K24" s="375"/>
    </row>
    <row r="25" spans="1:10" ht="15.75">
      <c r="A25" s="366">
        <v>752</v>
      </c>
      <c r="B25" s="366"/>
      <c r="C25" s="366"/>
      <c r="D25" s="367" t="s">
        <v>574</v>
      </c>
      <c r="E25" s="663"/>
      <c r="F25" s="28"/>
      <c r="G25" s="2"/>
      <c r="H25" s="1"/>
      <c r="I25" s="27"/>
      <c r="J25" s="1"/>
    </row>
    <row r="26" spans="1:10" ht="15.75">
      <c r="A26" s="368"/>
      <c r="B26" s="14">
        <v>75212</v>
      </c>
      <c r="C26" s="368">
        <v>2010</v>
      </c>
      <c r="D26" s="23" t="s">
        <v>575</v>
      </c>
      <c r="E26" s="664">
        <v>750</v>
      </c>
      <c r="F26" s="30">
        <f>SUM(G26:J26)</f>
        <v>750</v>
      </c>
      <c r="G26" s="23"/>
      <c r="H26" s="369"/>
      <c r="I26" s="29">
        <v>750</v>
      </c>
      <c r="J26" s="369"/>
    </row>
    <row r="27" spans="1:10" ht="15.75">
      <c r="A27" s="368"/>
      <c r="B27" s="14"/>
      <c r="C27" s="368"/>
      <c r="D27" s="371" t="s">
        <v>576</v>
      </c>
      <c r="E27" s="665">
        <f>SUM(E26)</f>
        <v>750</v>
      </c>
      <c r="F27" s="373">
        <f>SUM(F26)</f>
        <v>750</v>
      </c>
      <c r="G27" s="23"/>
      <c r="H27" s="369"/>
      <c r="I27" s="372">
        <f>SUM(I26)</f>
        <v>750</v>
      </c>
      <c r="J27" s="369"/>
    </row>
    <row r="28" spans="1:10" ht="15.75">
      <c r="A28" s="366"/>
      <c r="B28" s="13"/>
      <c r="C28" s="366"/>
      <c r="D28" s="2"/>
      <c r="E28" s="663"/>
      <c r="F28" s="28"/>
      <c r="G28" s="2"/>
      <c r="H28" s="1"/>
      <c r="I28" s="27"/>
      <c r="J28" s="1"/>
    </row>
    <row r="29" spans="1:10" ht="15.75">
      <c r="A29" s="13">
        <v>754</v>
      </c>
      <c r="B29" s="376"/>
      <c r="C29" s="377"/>
      <c r="D29" s="367" t="s">
        <v>577</v>
      </c>
      <c r="E29" s="663"/>
      <c r="F29" s="28"/>
      <c r="G29" s="2"/>
      <c r="H29" s="1"/>
      <c r="I29" s="27"/>
      <c r="J29" s="1"/>
    </row>
    <row r="30" spans="1:10" ht="15.75">
      <c r="A30" s="13"/>
      <c r="B30" s="376"/>
      <c r="C30" s="377"/>
      <c r="D30" s="367" t="s">
        <v>578</v>
      </c>
      <c r="E30" s="663"/>
      <c r="F30" s="28"/>
      <c r="G30" s="2"/>
      <c r="H30" s="1"/>
      <c r="I30" s="27"/>
      <c r="J30" s="1"/>
    </row>
    <row r="31" spans="1:10" ht="15.75">
      <c r="A31" s="13"/>
      <c r="B31" s="70">
        <v>75414</v>
      </c>
      <c r="C31" s="70">
        <v>2010</v>
      </c>
      <c r="D31" s="1" t="s">
        <v>579</v>
      </c>
      <c r="E31" s="663">
        <v>700</v>
      </c>
      <c r="F31" s="28">
        <f>SUM(G31:I31)</f>
        <v>700</v>
      </c>
      <c r="G31" s="2"/>
      <c r="H31" s="1"/>
      <c r="I31" s="27">
        <v>700</v>
      </c>
      <c r="J31" s="1"/>
    </row>
    <row r="32" spans="1:10" ht="15.75">
      <c r="A32" s="244"/>
      <c r="B32" s="244"/>
      <c r="C32" s="378"/>
      <c r="D32" s="379" t="s">
        <v>580</v>
      </c>
      <c r="E32" s="666">
        <f>SUM(E31:E31)</f>
        <v>700</v>
      </c>
      <c r="F32" s="381">
        <f>SUM(F31:F31)</f>
        <v>700</v>
      </c>
      <c r="G32" s="382"/>
      <c r="H32" s="245"/>
      <c r="I32" s="380">
        <f>SUM(I31:I31)</f>
        <v>700</v>
      </c>
      <c r="J32" s="383">
        <f>SUM(J28:J31)</f>
        <v>0</v>
      </c>
    </row>
    <row r="33" spans="1:10" ht="15.75">
      <c r="A33" s="244"/>
      <c r="B33" s="244"/>
      <c r="C33" s="378"/>
      <c r="D33" s="382"/>
      <c r="E33" s="818"/>
      <c r="F33" s="245"/>
      <c r="G33" s="382"/>
      <c r="H33" s="245"/>
      <c r="I33" s="819"/>
      <c r="J33" s="245"/>
    </row>
    <row r="34" spans="1:10" ht="15.75">
      <c r="A34" s="368">
        <v>852</v>
      </c>
      <c r="B34" s="14"/>
      <c r="C34" s="368"/>
      <c r="D34" s="371" t="s">
        <v>581</v>
      </c>
      <c r="E34" s="664"/>
      <c r="F34" s="30"/>
      <c r="G34" s="29"/>
      <c r="H34" s="369"/>
      <c r="I34" s="23"/>
      <c r="J34" s="369"/>
    </row>
    <row r="35" spans="1:12" ht="15.75">
      <c r="A35" s="366"/>
      <c r="B35" s="13">
        <v>85212</v>
      </c>
      <c r="C35" s="366">
        <v>2010</v>
      </c>
      <c r="D35" s="2" t="s">
        <v>582</v>
      </c>
      <c r="E35" s="663">
        <v>4662000</v>
      </c>
      <c r="F35" s="28">
        <f>SUM(G35:J35)</f>
        <v>4662000</v>
      </c>
      <c r="G35" s="27">
        <v>70732</v>
      </c>
      <c r="H35" s="40">
        <v>77700</v>
      </c>
      <c r="I35" s="27">
        <v>4513568</v>
      </c>
      <c r="J35" s="28"/>
      <c r="K35" s="384"/>
      <c r="L35" s="384"/>
    </row>
    <row r="36" spans="1:10" ht="15.75">
      <c r="A36" s="368"/>
      <c r="B36" s="14"/>
      <c r="C36" s="368"/>
      <c r="D36" s="23" t="s">
        <v>583</v>
      </c>
      <c r="E36" s="664">
        <v>0</v>
      </c>
      <c r="F36" s="30"/>
      <c r="G36" s="29"/>
      <c r="H36" s="369"/>
      <c r="I36" s="23"/>
      <c r="J36" s="369"/>
    </row>
    <row r="37" spans="1:10" ht="15.75">
      <c r="A37" s="366"/>
      <c r="B37" s="13">
        <v>85213</v>
      </c>
      <c r="C37" s="366"/>
      <c r="D37" s="2" t="s">
        <v>584</v>
      </c>
      <c r="E37" s="663"/>
      <c r="F37" s="28"/>
      <c r="G37" s="27"/>
      <c r="H37" s="1"/>
      <c r="I37" s="2"/>
      <c r="J37" s="1"/>
    </row>
    <row r="38" spans="1:10" ht="15.75">
      <c r="A38" s="366"/>
      <c r="B38" s="13"/>
      <c r="C38" s="366">
        <v>2010</v>
      </c>
      <c r="D38" s="2" t="s">
        <v>585</v>
      </c>
      <c r="E38" s="663">
        <v>38000</v>
      </c>
      <c r="F38" s="28">
        <f>SUM(G38:J38)</f>
        <v>38000</v>
      </c>
      <c r="G38" s="27"/>
      <c r="H38" s="28">
        <v>38000</v>
      </c>
      <c r="I38" s="27"/>
      <c r="J38" s="1"/>
    </row>
    <row r="39" spans="1:10" ht="15.75">
      <c r="A39" s="366"/>
      <c r="B39" s="13"/>
      <c r="C39" s="366"/>
      <c r="D39" s="2" t="s">
        <v>586</v>
      </c>
      <c r="E39" s="663"/>
      <c r="F39" s="28"/>
      <c r="G39" s="27"/>
      <c r="H39" s="1"/>
      <c r="I39" s="27"/>
      <c r="J39" s="1"/>
    </row>
    <row r="40" spans="1:10" ht="15.75">
      <c r="A40" s="366"/>
      <c r="B40" s="13">
        <v>85214</v>
      </c>
      <c r="C40" s="366"/>
      <c r="D40" s="2" t="s">
        <v>587</v>
      </c>
      <c r="E40" s="663"/>
      <c r="F40" s="28"/>
      <c r="G40" s="27"/>
      <c r="H40" s="28"/>
      <c r="I40" s="27"/>
      <c r="J40" s="1"/>
    </row>
    <row r="41" spans="1:10" ht="15.75">
      <c r="A41" s="366"/>
      <c r="B41" s="13"/>
      <c r="C41" s="366">
        <v>2010</v>
      </c>
      <c r="D41" s="2" t="s">
        <v>588</v>
      </c>
      <c r="E41" s="663">
        <v>196000</v>
      </c>
      <c r="F41" s="28">
        <f>SUM(G41:J41)</f>
        <v>196000</v>
      </c>
      <c r="G41" s="27"/>
      <c r="H41" s="28">
        <v>1850</v>
      </c>
      <c r="I41" s="27">
        <f>E41-H41</f>
        <v>194150</v>
      </c>
      <c r="J41" s="1"/>
    </row>
    <row r="42" spans="1:11" ht="15.75">
      <c r="A42" s="378"/>
      <c r="B42" s="244"/>
      <c r="C42" s="244"/>
      <c r="D42" s="385" t="s">
        <v>589</v>
      </c>
      <c r="E42" s="666">
        <f aca="true" t="shared" si="0" ref="E42:J42">SUM(E35:E41)</f>
        <v>4896000</v>
      </c>
      <c r="F42" s="380">
        <f t="shared" si="0"/>
        <v>4896000</v>
      </c>
      <c r="G42" s="380">
        <f t="shared" si="0"/>
        <v>70732</v>
      </c>
      <c r="H42" s="380">
        <f t="shared" si="0"/>
        <v>117550</v>
      </c>
      <c r="I42" s="380">
        <f t="shared" si="0"/>
        <v>4707718</v>
      </c>
      <c r="J42" s="381">
        <f t="shared" si="0"/>
        <v>0</v>
      </c>
      <c r="K42" s="375"/>
    </row>
    <row r="43" spans="1:10" s="386" customFormat="1" ht="21.75" customHeight="1">
      <c r="A43" s="686"/>
      <c r="B43" s="687"/>
      <c r="C43" s="686"/>
      <c r="D43" s="688" t="s">
        <v>590</v>
      </c>
      <c r="E43" s="689">
        <f aca="true" t="shared" si="1" ref="E43:J43">E16+E23+E27+E32+E42</f>
        <v>5004030</v>
      </c>
      <c r="F43" s="690">
        <f t="shared" si="1"/>
        <v>5004030</v>
      </c>
      <c r="G43" s="690">
        <f t="shared" si="1"/>
        <v>141802</v>
      </c>
      <c r="H43" s="690">
        <f t="shared" si="1"/>
        <v>131536</v>
      </c>
      <c r="I43" s="690">
        <f t="shared" si="1"/>
        <v>4730692</v>
      </c>
      <c r="J43" s="690">
        <f t="shared" si="1"/>
        <v>0</v>
      </c>
    </row>
    <row r="44" spans="1:10" ht="15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.75">
      <c r="A45" s="9"/>
      <c r="B45" s="1116"/>
      <c r="C45" s="1060"/>
      <c r="D45" s="1060"/>
      <c r="E45" s="1060"/>
      <c r="F45" s="1060"/>
      <c r="G45" s="1060"/>
      <c r="H45" s="1060"/>
      <c r="I45" s="1060"/>
      <c r="J45" s="1060"/>
    </row>
    <row r="46" spans="1:10" ht="15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.75">
      <c r="A86" s="9" t="s">
        <v>591</v>
      </c>
      <c r="B86" s="9"/>
      <c r="C86" s="9"/>
      <c r="D86" s="9"/>
      <c r="E86" s="9"/>
      <c r="F86" s="9"/>
      <c r="G86" s="9"/>
      <c r="H86" s="9"/>
      <c r="I86" s="9"/>
      <c r="J86" s="9"/>
    </row>
    <row r="87" spans="1:10" ht="15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5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5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5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5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5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5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5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5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5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5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5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5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5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5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5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5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5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5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5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5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5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5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5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5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5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5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5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5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5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5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5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5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5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5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5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5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5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5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5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5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5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5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5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5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5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5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5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5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5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5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5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5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5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5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5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5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5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5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5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5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5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5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5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5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5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5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5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5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5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5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5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5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5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5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5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5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5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5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5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5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5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5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5.7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5.7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5.7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5.7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5.7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5.7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5.7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5.7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5.7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5.7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5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5.7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5.7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5.7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5.7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5.7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5.7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5.7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5.7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5.7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5.7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5.7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5.7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5.7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5.7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5.7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5.7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5.7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5.7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5.7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5.7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5.7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5.7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5.7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5.7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5.7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5.7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5.7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5.7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5.7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5.7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5.7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5.7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5.7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5.7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5.7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5.7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5.7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5.7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5.7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5.7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5.7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5.7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5.7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5.7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5.7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5.7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5.7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5.7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5.7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5.7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5.7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5.7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5.7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5.7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5.7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5.7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5.7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5.7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5.7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5.7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5.7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5.7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5.7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5.7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5.7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5.7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5.7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5.75">
      <c r="A276" s="9"/>
      <c r="B276" s="9"/>
      <c r="C276" s="9"/>
      <c r="D276" s="9"/>
      <c r="E276" s="9"/>
      <c r="F276" s="9"/>
      <c r="G276" s="9"/>
      <c r="H276" s="9"/>
      <c r="I276" s="9"/>
      <c r="J276" s="9"/>
    </row>
  </sheetData>
  <mergeCells count="2">
    <mergeCell ref="B45:J45"/>
    <mergeCell ref="I2:J2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H5" sqref="H5"/>
    </sheetView>
  </sheetViews>
  <sheetFormatPr defaultColWidth="9.140625" defaultRowHeight="12.75"/>
  <cols>
    <col min="2" max="2" width="5.28125" style="0" customWidth="1"/>
    <col min="4" max="4" width="11.00390625" style="0" customWidth="1"/>
    <col min="5" max="5" width="7.8515625" style="0" customWidth="1"/>
    <col min="6" max="6" width="19.57421875" style="0" customWidth="1"/>
  </cols>
  <sheetData>
    <row r="1" ht="12.75">
      <c r="G1" s="1035" t="s">
        <v>592</v>
      </c>
    </row>
    <row r="2" spans="7:9" ht="12.75">
      <c r="G2" s="1032" t="s">
        <v>774</v>
      </c>
      <c r="H2" s="1033"/>
      <c r="I2" s="1033"/>
    </row>
    <row r="3" ht="12.75">
      <c r="G3" s="1034" t="s">
        <v>119</v>
      </c>
    </row>
    <row r="4" ht="12.75">
      <c r="G4" s="1034" t="s">
        <v>782</v>
      </c>
    </row>
    <row r="5" spans="2:6" ht="48.75" customHeight="1">
      <c r="B5" s="1117" t="s">
        <v>593</v>
      </c>
      <c r="C5" s="1117"/>
      <c r="D5" s="1117"/>
      <c r="E5" s="1117"/>
      <c r="F5" s="1117"/>
    </row>
    <row r="6" ht="19.5" customHeight="1">
      <c r="F6" s="388"/>
    </row>
    <row r="7" ht="19.5" customHeight="1">
      <c r="F7" s="825" t="s">
        <v>770</v>
      </c>
    </row>
    <row r="8" spans="2:6" ht="19.5" customHeight="1">
      <c r="B8" s="691" t="s">
        <v>480</v>
      </c>
      <c r="C8" s="691" t="s">
        <v>125</v>
      </c>
      <c r="D8" s="691" t="s">
        <v>126</v>
      </c>
      <c r="E8" s="691" t="s">
        <v>552</v>
      </c>
      <c r="F8" s="691" t="s">
        <v>595</v>
      </c>
    </row>
    <row r="9" spans="2:6" s="390" customFormat="1" ht="11.25" customHeight="1">
      <c r="B9" s="692">
        <v>1</v>
      </c>
      <c r="C9" s="692">
        <v>2</v>
      </c>
      <c r="D9" s="692">
        <v>3</v>
      </c>
      <c r="E9" s="692">
        <v>4</v>
      </c>
      <c r="F9" s="692">
        <v>5</v>
      </c>
    </row>
    <row r="10" spans="2:6" ht="30" customHeight="1">
      <c r="B10" s="693">
        <v>1</v>
      </c>
      <c r="C10" s="693">
        <v>750</v>
      </c>
      <c r="D10" s="693">
        <v>75011</v>
      </c>
      <c r="E10" s="694" t="s">
        <v>596</v>
      </c>
      <c r="F10" s="695">
        <v>47000</v>
      </c>
    </row>
    <row r="11" spans="2:6" ht="30" customHeight="1">
      <c r="B11" s="696">
        <v>2</v>
      </c>
      <c r="C11" s="696">
        <v>852</v>
      </c>
      <c r="D11" s="696">
        <v>85212</v>
      </c>
      <c r="E11" s="694" t="s">
        <v>597</v>
      </c>
      <c r="F11" s="697">
        <v>9000</v>
      </c>
    </row>
    <row r="12" spans="2:6" ht="30" customHeight="1">
      <c r="B12" s="696">
        <v>3</v>
      </c>
      <c r="C12" s="696">
        <v>852</v>
      </c>
      <c r="D12" s="696">
        <v>85228</v>
      </c>
      <c r="E12" s="694" t="s">
        <v>598</v>
      </c>
      <c r="F12" s="697">
        <v>4000</v>
      </c>
    </row>
    <row r="13" spans="2:6" ht="30" customHeight="1" thickBot="1">
      <c r="B13" s="1118" t="s">
        <v>590</v>
      </c>
      <c r="C13" s="1119"/>
      <c r="D13" s="1119"/>
      <c r="E13" s="1119"/>
      <c r="F13" s="698">
        <f>SUM(F10:F12)</f>
        <v>60000</v>
      </c>
    </row>
    <row r="15" ht="12.75">
      <c r="B15" s="391"/>
    </row>
  </sheetData>
  <mergeCells count="2">
    <mergeCell ref="B5:F5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8"/>
  <sheetViews>
    <sheetView workbookViewId="0" topLeftCell="A1">
      <selection activeCell="G8" sqref="G8"/>
    </sheetView>
  </sheetViews>
  <sheetFormatPr defaultColWidth="9.140625" defaultRowHeight="12.75"/>
  <cols>
    <col min="1" max="1" width="7.7109375" style="365" customWidth="1"/>
    <col min="2" max="3" width="9.140625" style="365" customWidth="1"/>
    <col min="4" max="4" width="36.00390625" style="365" customWidth="1"/>
    <col min="5" max="5" width="13.57421875" style="365" customWidth="1"/>
    <col min="6" max="16384" width="9.140625" style="365" customWidth="1"/>
  </cols>
  <sheetData>
    <row r="1" spans="1:6" ht="15.75">
      <c r="A1" s="9"/>
      <c r="B1" s="9"/>
      <c r="C1" s="9"/>
      <c r="D1" s="9"/>
      <c r="E1" s="41" t="s">
        <v>599</v>
      </c>
      <c r="F1" s="9"/>
    </row>
    <row r="2" spans="1:6" ht="15.75">
      <c r="A2" s="9"/>
      <c r="B2" s="9"/>
      <c r="C2" s="9"/>
      <c r="D2" s="9"/>
      <c r="E2" s="41" t="s">
        <v>777</v>
      </c>
      <c r="F2" s="9"/>
    </row>
    <row r="3" spans="1:6" ht="15.75">
      <c r="A3" s="9"/>
      <c r="B3" s="9"/>
      <c r="C3" s="9"/>
      <c r="D3" s="9"/>
      <c r="E3" s="41" t="s">
        <v>119</v>
      </c>
      <c r="F3" s="9"/>
    </row>
    <row r="4" spans="1:6" ht="15.75">
      <c r="A4" s="9"/>
      <c r="B4" s="9"/>
      <c r="C4" s="9"/>
      <c r="D4" s="9"/>
      <c r="E4" s="41" t="s">
        <v>775</v>
      </c>
      <c r="F4" s="9"/>
    </row>
    <row r="5" spans="1:6" ht="15.75">
      <c r="A5" s="9"/>
      <c r="B5" s="8"/>
      <c r="C5" s="8"/>
      <c r="D5" s="8"/>
      <c r="E5" s="8"/>
      <c r="F5" s="9"/>
    </row>
    <row r="6" spans="1:6" ht="15.75">
      <c r="A6" s="9"/>
      <c r="B6" s="8"/>
      <c r="C6" s="700" t="s">
        <v>600</v>
      </c>
      <c r="D6" s="700"/>
      <c r="E6" s="8"/>
      <c r="F6" s="9"/>
    </row>
    <row r="7" spans="1:6" ht="15.75">
      <c r="A7" s="9"/>
      <c r="B7" s="8"/>
      <c r="C7" s="700" t="s">
        <v>601</v>
      </c>
      <c r="D7" s="700"/>
      <c r="E7" s="8"/>
      <c r="F7" s="9"/>
    </row>
    <row r="8" spans="1:6" ht="15.75">
      <c r="A8" s="9"/>
      <c r="B8" s="8"/>
      <c r="C8" s="8"/>
      <c r="D8" s="8"/>
      <c r="E8" s="8"/>
      <c r="F8" s="9"/>
    </row>
    <row r="9" spans="1:6" ht="15.75">
      <c r="A9" s="699" t="s">
        <v>602</v>
      </c>
      <c r="B9" s="251"/>
      <c r="C9" s="9"/>
      <c r="D9" s="9"/>
      <c r="E9" s="9"/>
      <c r="F9" s="9"/>
    </row>
    <row r="10" spans="1:6" ht="15.75">
      <c r="A10" s="3"/>
      <c r="B10" s="3"/>
      <c r="C10" s="3"/>
      <c r="D10" s="3"/>
      <c r="E10" s="3"/>
      <c r="F10" s="9"/>
    </row>
    <row r="11" spans="1:6" ht="24.75" customHeight="1">
      <c r="A11" s="687" t="s">
        <v>125</v>
      </c>
      <c r="B11" s="686" t="s">
        <v>603</v>
      </c>
      <c r="C11" s="686" t="s">
        <v>127</v>
      </c>
      <c r="D11" s="686" t="s">
        <v>0</v>
      </c>
      <c r="E11" s="687" t="s">
        <v>90</v>
      </c>
      <c r="F11" s="2"/>
    </row>
    <row r="12" spans="1:6" ht="15.75">
      <c r="A12" s="366"/>
      <c r="B12" s="366"/>
      <c r="C12" s="366"/>
      <c r="D12" s="2"/>
      <c r="E12" s="28"/>
      <c r="F12" s="2"/>
    </row>
    <row r="13" spans="1:6" ht="20.25">
      <c r="A13" s="366">
        <v>801</v>
      </c>
      <c r="B13" s="366"/>
      <c r="C13" s="366"/>
      <c r="D13" s="24" t="s">
        <v>604</v>
      </c>
      <c r="E13" s="393">
        <f>E15+E31</f>
        <v>37165</v>
      </c>
      <c r="F13" s="2"/>
    </row>
    <row r="14" spans="1:6" ht="15.75">
      <c r="A14" s="366"/>
      <c r="B14" s="366"/>
      <c r="C14" s="366"/>
      <c r="D14" s="2"/>
      <c r="E14" s="28"/>
      <c r="F14" s="2"/>
    </row>
    <row r="15" spans="1:6" ht="18">
      <c r="A15" s="366"/>
      <c r="B15" s="366">
        <v>80101</v>
      </c>
      <c r="C15" s="366"/>
      <c r="D15" s="394" t="s">
        <v>605</v>
      </c>
      <c r="E15" s="395">
        <f>E20+E25</f>
        <v>19765</v>
      </c>
      <c r="F15" s="2"/>
    </row>
    <row r="16" spans="1:6" ht="18">
      <c r="A16" s="366"/>
      <c r="B16" s="366"/>
      <c r="C16" s="366"/>
      <c r="D16" s="2"/>
      <c r="E16" s="395"/>
      <c r="F16" s="2"/>
    </row>
    <row r="17" spans="1:6" ht="18">
      <c r="A17" s="366"/>
      <c r="B17" s="366"/>
      <c r="C17" s="396" t="s">
        <v>606</v>
      </c>
      <c r="D17" s="2" t="s">
        <v>607</v>
      </c>
      <c r="E17" s="395"/>
      <c r="F17" s="2"/>
    </row>
    <row r="18" spans="1:6" ht="18">
      <c r="A18" s="366"/>
      <c r="B18" s="366"/>
      <c r="C18" s="366"/>
      <c r="D18" s="2" t="s">
        <v>608</v>
      </c>
      <c r="E18" s="395"/>
      <c r="F18" s="2"/>
    </row>
    <row r="19" spans="1:6" ht="18">
      <c r="A19" s="366"/>
      <c r="B19" s="366"/>
      <c r="C19" s="366"/>
      <c r="D19" s="2" t="s">
        <v>609</v>
      </c>
      <c r="E19" s="395"/>
      <c r="F19" s="2"/>
    </row>
    <row r="20" spans="1:6" ht="15.75">
      <c r="A20" s="366"/>
      <c r="B20" s="366"/>
      <c r="C20" s="366"/>
      <c r="D20" s="2" t="s">
        <v>610</v>
      </c>
      <c r="E20" s="28">
        <f>SUM(E22:E23)</f>
        <v>1815</v>
      </c>
      <c r="F20" s="2"/>
    </row>
    <row r="21" spans="1:6" ht="15.75">
      <c r="A21" s="366"/>
      <c r="B21" s="366"/>
      <c r="C21" s="366"/>
      <c r="D21" s="2"/>
      <c r="E21" s="40" t="s">
        <v>611</v>
      </c>
      <c r="F21" s="2"/>
    </row>
    <row r="22" spans="1:6" ht="15.75">
      <c r="A22" s="366"/>
      <c r="B22" s="366"/>
      <c r="C22" s="366"/>
      <c r="D22" s="2" t="s">
        <v>612</v>
      </c>
      <c r="E22" s="40">
        <v>510</v>
      </c>
      <c r="F22" s="2"/>
    </row>
    <row r="23" spans="1:6" ht="15.75">
      <c r="A23" s="366"/>
      <c r="B23" s="366"/>
      <c r="C23" s="366"/>
      <c r="D23" s="2" t="s">
        <v>613</v>
      </c>
      <c r="E23" s="40">
        <v>1305</v>
      </c>
      <c r="F23" s="2"/>
    </row>
    <row r="24" spans="1:6" ht="15.75">
      <c r="A24" s="366"/>
      <c r="B24" s="366"/>
      <c r="C24" s="366"/>
      <c r="D24" s="2"/>
      <c r="E24" s="40"/>
      <c r="F24" s="2"/>
    </row>
    <row r="25" spans="1:6" ht="15.75">
      <c r="A25" s="366"/>
      <c r="B25" s="366"/>
      <c r="C25" s="396" t="s">
        <v>598</v>
      </c>
      <c r="D25" s="2" t="s">
        <v>614</v>
      </c>
      <c r="E25" s="40">
        <f>SUM(E27:E29)</f>
        <v>17950</v>
      </c>
      <c r="F25" s="2"/>
    </row>
    <row r="26" spans="1:6" ht="15.75">
      <c r="A26" s="366"/>
      <c r="B26" s="366"/>
      <c r="C26" s="366"/>
      <c r="D26" s="2"/>
      <c r="E26" s="40" t="s">
        <v>615</v>
      </c>
      <c r="F26" s="2"/>
    </row>
    <row r="27" spans="1:6" ht="15.75">
      <c r="A27" s="366"/>
      <c r="B27" s="366"/>
      <c r="C27" s="366"/>
      <c r="D27" s="2" t="s">
        <v>616</v>
      </c>
      <c r="E27" s="40">
        <v>12240</v>
      </c>
      <c r="F27" s="2"/>
    </row>
    <row r="28" spans="1:6" ht="15.75">
      <c r="A28" s="366"/>
      <c r="B28" s="366"/>
      <c r="C28" s="366"/>
      <c r="D28" s="2" t="s">
        <v>613</v>
      </c>
      <c r="E28" s="40">
        <v>5200</v>
      </c>
      <c r="F28" s="2"/>
    </row>
    <row r="29" spans="1:6" ht="17.25" customHeight="1">
      <c r="A29" s="366"/>
      <c r="B29" s="366"/>
      <c r="C29" s="366"/>
      <c r="D29" s="2" t="s">
        <v>612</v>
      </c>
      <c r="E29" s="397">
        <v>510</v>
      </c>
      <c r="F29" s="2"/>
    </row>
    <row r="30" spans="1:6" ht="17.25" customHeight="1">
      <c r="A30" s="366"/>
      <c r="B30" s="366"/>
      <c r="C30" s="366"/>
      <c r="D30" s="2"/>
      <c r="E30" s="397"/>
      <c r="F30" s="2"/>
    </row>
    <row r="31" spans="1:6" ht="18">
      <c r="A31" s="366"/>
      <c r="B31" s="366">
        <v>80110</v>
      </c>
      <c r="C31" s="366"/>
      <c r="D31" s="394" t="s">
        <v>617</v>
      </c>
      <c r="E31" s="395">
        <f>E35</f>
        <v>17400</v>
      </c>
      <c r="F31" s="2"/>
    </row>
    <row r="32" spans="1:6" ht="18">
      <c r="A32" s="366"/>
      <c r="B32" s="366"/>
      <c r="C32" s="366"/>
      <c r="D32" s="394"/>
      <c r="E32" s="395"/>
      <c r="F32" s="2"/>
    </row>
    <row r="33" spans="1:6" ht="18">
      <c r="A33" s="366"/>
      <c r="B33" s="366"/>
      <c r="C33" s="396" t="s">
        <v>606</v>
      </c>
      <c r="D33" s="2" t="s">
        <v>618</v>
      </c>
      <c r="E33" s="395"/>
      <c r="F33" s="2"/>
    </row>
    <row r="34" spans="1:6" ht="18">
      <c r="A34" s="366"/>
      <c r="B34" s="366"/>
      <c r="C34" s="366"/>
      <c r="D34" s="2" t="s">
        <v>608</v>
      </c>
      <c r="E34" s="395"/>
      <c r="F34" s="2"/>
    </row>
    <row r="35" spans="1:6" ht="15.75">
      <c r="A35" s="366"/>
      <c r="B35" s="366"/>
      <c r="C35" s="366"/>
      <c r="D35" s="2" t="s">
        <v>609</v>
      </c>
      <c r="E35" s="28">
        <f>SUM(E38:E40)</f>
        <v>17400</v>
      </c>
      <c r="F35" s="2"/>
    </row>
    <row r="36" spans="1:6" ht="15.75">
      <c r="A36" s="366"/>
      <c r="B36" s="366"/>
      <c r="C36" s="366"/>
      <c r="D36" s="2" t="s">
        <v>610</v>
      </c>
      <c r="E36" s="40" t="s">
        <v>619</v>
      </c>
      <c r="F36" s="2"/>
    </row>
    <row r="37" spans="1:6" ht="15.75">
      <c r="A37" s="366"/>
      <c r="B37" s="366"/>
      <c r="C37" s="366"/>
      <c r="D37" s="2"/>
      <c r="E37" s="28"/>
      <c r="F37" s="2"/>
    </row>
    <row r="38" spans="1:6" ht="15.75">
      <c r="A38" s="366"/>
      <c r="B38" s="366"/>
      <c r="C38" s="366"/>
      <c r="D38" s="2" t="s">
        <v>620</v>
      </c>
      <c r="E38" s="28">
        <v>5000</v>
      </c>
      <c r="F38" s="2"/>
    </row>
    <row r="39" spans="1:6" ht="15.75">
      <c r="A39" s="366"/>
      <c r="B39" s="366"/>
      <c r="C39" s="366"/>
      <c r="D39" s="2" t="s">
        <v>621</v>
      </c>
      <c r="E39" s="28">
        <v>12000</v>
      </c>
      <c r="F39" s="2"/>
    </row>
    <row r="40" spans="1:6" ht="15.75">
      <c r="A40" s="366"/>
      <c r="B40" s="366"/>
      <c r="C40" s="366"/>
      <c r="D40" s="2" t="s">
        <v>622</v>
      </c>
      <c r="E40" s="28">
        <v>400</v>
      </c>
      <c r="F40" s="2"/>
    </row>
    <row r="41" spans="1:6" ht="15.75">
      <c r="A41" s="366"/>
      <c r="B41" s="366"/>
      <c r="C41" s="366"/>
      <c r="D41" s="2"/>
      <c r="E41" s="28"/>
      <c r="F41" s="2"/>
    </row>
    <row r="42" spans="1:6" ht="20.25" customHeight="1" thickBot="1">
      <c r="A42" s="702"/>
      <c r="B42" s="702"/>
      <c r="C42" s="702"/>
      <c r="D42" s="703" t="s">
        <v>623</v>
      </c>
      <c r="E42" s="704">
        <f>E31+E15</f>
        <v>37165</v>
      </c>
      <c r="F42" s="2"/>
    </row>
    <row r="43" spans="1:6" ht="15.75">
      <c r="A43" s="9"/>
      <c r="B43" s="9"/>
      <c r="C43" s="9"/>
      <c r="D43" s="9"/>
      <c r="E43" s="9"/>
      <c r="F43" s="9"/>
    </row>
    <row r="44" spans="1:6" ht="15.75">
      <c r="A44" s="701" t="s">
        <v>553</v>
      </c>
      <c r="B44" s="9"/>
      <c r="C44" s="9"/>
      <c r="D44" s="9"/>
      <c r="E44" s="9"/>
      <c r="F44" s="9"/>
    </row>
    <row r="45" spans="1:6" ht="15.75">
      <c r="A45" s="392"/>
      <c r="B45" s="9"/>
      <c r="C45" s="9"/>
      <c r="D45" s="9"/>
      <c r="E45" s="9"/>
      <c r="F45" s="9"/>
    </row>
    <row r="46" spans="1:6" ht="22.5" customHeight="1">
      <c r="A46" s="686" t="s">
        <v>125</v>
      </c>
      <c r="B46" s="686" t="s">
        <v>603</v>
      </c>
      <c r="C46" s="686" t="s">
        <v>127</v>
      </c>
      <c r="D46" s="686" t="s">
        <v>0</v>
      </c>
      <c r="E46" s="686" t="s">
        <v>90</v>
      </c>
      <c r="F46" s="2"/>
    </row>
    <row r="47" spans="1:6" ht="15.75">
      <c r="A47" s="366"/>
      <c r="B47" s="366"/>
      <c r="C47" s="366"/>
      <c r="D47" s="2"/>
      <c r="E47" s="27"/>
      <c r="F47" s="2"/>
    </row>
    <row r="48" spans="1:6" ht="20.25">
      <c r="A48" s="377">
        <v>801</v>
      </c>
      <c r="B48" s="366"/>
      <c r="C48" s="366"/>
      <c r="D48" s="24" t="s">
        <v>604</v>
      </c>
      <c r="E48" s="398">
        <f>E50+E62</f>
        <v>37165</v>
      </c>
      <c r="F48" s="2"/>
    </row>
    <row r="49" spans="1:6" ht="15.75">
      <c r="A49" s="377"/>
      <c r="B49" s="366"/>
      <c r="C49" s="366"/>
      <c r="D49" s="24"/>
      <c r="E49" s="27"/>
      <c r="F49" s="2"/>
    </row>
    <row r="50" spans="1:6" ht="18">
      <c r="A50" s="377"/>
      <c r="B50" s="366">
        <v>80101</v>
      </c>
      <c r="C50" s="366"/>
      <c r="D50" s="394" t="s">
        <v>605</v>
      </c>
      <c r="E50" s="399">
        <f>E52+E57</f>
        <v>19765</v>
      </c>
      <c r="F50" s="2"/>
    </row>
    <row r="51" spans="1:6" ht="15.75">
      <c r="A51" s="377"/>
      <c r="B51" s="366"/>
      <c r="C51" s="366"/>
      <c r="D51" s="24"/>
      <c r="E51" s="27"/>
      <c r="F51" s="2"/>
    </row>
    <row r="52" spans="1:6" ht="15.75">
      <c r="A52" s="377"/>
      <c r="B52" s="366"/>
      <c r="C52" s="366">
        <v>4210</v>
      </c>
      <c r="D52" s="2" t="s">
        <v>174</v>
      </c>
      <c r="E52" s="27">
        <f>SUM(E54:E55)</f>
        <v>2325</v>
      </c>
      <c r="F52" s="2"/>
    </row>
    <row r="53" spans="1:6" ht="15.75">
      <c r="A53" s="377"/>
      <c r="B53" s="366"/>
      <c r="C53" s="366"/>
      <c r="D53" s="2" t="s">
        <v>38</v>
      </c>
      <c r="E53" s="400" t="s">
        <v>615</v>
      </c>
      <c r="F53" s="2"/>
    </row>
    <row r="54" spans="1:6" ht="15.75">
      <c r="A54" s="377"/>
      <c r="B54" s="366"/>
      <c r="C54" s="366"/>
      <c r="D54" s="2" t="s">
        <v>612</v>
      </c>
      <c r="E54" s="400">
        <v>1020</v>
      </c>
      <c r="F54" s="2"/>
    </row>
    <row r="55" spans="1:6" ht="15.75">
      <c r="A55" s="377"/>
      <c r="B55" s="366"/>
      <c r="C55" s="366"/>
      <c r="D55" s="2" t="s">
        <v>613</v>
      </c>
      <c r="E55" s="27">
        <v>1305</v>
      </c>
      <c r="F55" s="2"/>
    </row>
    <row r="56" spans="1:6" ht="15.75">
      <c r="A56" s="377"/>
      <c r="B56" s="366"/>
      <c r="C56" s="366"/>
      <c r="D56" s="2"/>
      <c r="E56" s="27"/>
      <c r="F56" s="2"/>
    </row>
    <row r="57" spans="1:6" ht="15.75">
      <c r="A57" s="377"/>
      <c r="B57" s="366"/>
      <c r="C57" s="366">
        <v>4220</v>
      </c>
      <c r="D57" s="2" t="s">
        <v>624</v>
      </c>
      <c r="E57" s="27">
        <f>SUM(E59:E60)</f>
        <v>17440</v>
      </c>
      <c r="F57" s="2"/>
    </row>
    <row r="58" spans="1:6" ht="14.25" customHeight="1">
      <c r="A58" s="366"/>
      <c r="B58" s="366"/>
      <c r="C58" s="366"/>
      <c r="D58" s="2" t="s">
        <v>38</v>
      </c>
      <c r="E58" s="400" t="s">
        <v>615</v>
      </c>
      <c r="F58" s="2"/>
    </row>
    <row r="59" spans="1:6" ht="14.25" customHeight="1">
      <c r="A59" s="366"/>
      <c r="B59" s="366"/>
      <c r="C59" s="366"/>
      <c r="D59" s="2" t="s">
        <v>616</v>
      </c>
      <c r="E59" s="400">
        <v>12240</v>
      </c>
      <c r="F59" s="2"/>
    </row>
    <row r="60" spans="1:6" ht="14.25" customHeight="1">
      <c r="A60" s="366"/>
      <c r="B60" s="366"/>
      <c r="C60" s="366"/>
      <c r="D60" s="2" t="s">
        <v>613</v>
      </c>
      <c r="E60" s="400">
        <v>5200</v>
      </c>
      <c r="F60" s="2"/>
    </row>
    <row r="61" spans="1:6" ht="14.25" customHeight="1">
      <c r="A61" s="366"/>
      <c r="B61" s="366"/>
      <c r="C61" s="366"/>
      <c r="D61" s="2"/>
      <c r="E61" s="400"/>
      <c r="F61" s="2"/>
    </row>
    <row r="62" spans="1:6" ht="21.75" customHeight="1">
      <c r="A62" s="366"/>
      <c r="B62" s="377">
        <v>80110</v>
      </c>
      <c r="C62" s="366"/>
      <c r="D62" s="24" t="s">
        <v>617</v>
      </c>
      <c r="E62" s="398">
        <f>E64+E70+E75+E79</f>
        <v>17400</v>
      </c>
      <c r="F62" s="2"/>
    </row>
    <row r="63" spans="1:6" ht="15.75">
      <c r="A63" s="366"/>
      <c r="B63" s="366"/>
      <c r="C63" s="366"/>
      <c r="D63" s="2"/>
      <c r="E63" s="27"/>
      <c r="F63" s="2"/>
    </row>
    <row r="64" spans="1:6" ht="15.75">
      <c r="A64" s="366"/>
      <c r="B64" s="366"/>
      <c r="C64" s="366">
        <v>4210</v>
      </c>
      <c r="D64" s="2" t="s">
        <v>174</v>
      </c>
      <c r="E64" s="27">
        <f>SUM(E66:E68)</f>
        <v>5900</v>
      </c>
      <c r="F64" s="2"/>
    </row>
    <row r="65" spans="1:6" ht="15.75">
      <c r="A65" s="366"/>
      <c r="B65" s="366"/>
      <c r="C65" s="366"/>
      <c r="D65" s="2" t="s">
        <v>38</v>
      </c>
      <c r="E65" s="400" t="s">
        <v>611</v>
      </c>
      <c r="F65" s="2"/>
    </row>
    <row r="66" spans="1:6" ht="15.75">
      <c r="A66" s="366"/>
      <c r="B66" s="366"/>
      <c r="C66" s="366"/>
      <c r="D66" s="2" t="s">
        <v>625</v>
      </c>
      <c r="E66" s="27">
        <v>5000</v>
      </c>
      <c r="F66" s="2"/>
    </row>
    <row r="67" spans="1:6" ht="15.75">
      <c r="A67" s="366"/>
      <c r="B67" s="366"/>
      <c r="C67" s="366"/>
      <c r="D67" s="2" t="s">
        <v>621</v>
      </c>
      <c r="E67" s="27">
        <v>500</v>
      </c>
      <c r="F67" s="2"/>
    </row>
    <row r="68" spans="1:6" ht="15.75">
      <c r="A68" s="366"/>
      <c r="B68" s="366"/>
      <c r="C68" s="366"/>
      <c r="D68" s="2" t="s">
        <v>622</v>
      </c>
      <c r="E68" s="27">
        <v>400</v>
      </c>
      <c r="F68" s="2"/>
    </row>
    <row r="69" spans="1:6" ht="15.75">
      <c r="A69" s="366"/>
      <c r="B69" s="366"/>
      <c r="C69" s="366"/>
      <c r="D69" s="2"/>
      <c r="E69" s="27"/>
      <c r="F69" s="2"/>
    </row>
    <row r="70" spans="1:6" ht="15.75" hidden="1">
      <c r="A70" s="366"/>
      <c r="B70" s="366"/>
      <c r="C70" s="366">
        <v>4240</v>
      </c>
      <c r="D70" s="2" t="s">
        <v>626</v>
      </c>
      <c r="E70" s="27">
        <f>SUM(E73:E73)</f>
        <v>0</v>
      </c>
      <c r="F70" s="2"/>
    </row>
    <row r="71" spans="1:6" ht="15.75" hidden="1">
      <c r="A71" s="366"/>
      <c r="B71" s="366"/>
      <c r="C71" s="366"/>
      <c r="D71" s="2" t="s">
        <v>627</v>
      </c>
      <c r="E71" s="400" t="s">
        <v>611</v>
      </c>
      <c r="F71" s="2"/>
    </row>
    <row r="72" spans="1:6" ht="15.75" hidden="1">
      <c r="A72" s="366"/>
      <c r="B72" s="366"/>
      <c r="C72" s="366"/>
      <c r="D72" s="2" t="s">
        <v>38</v>
      </c>
      <c r="E72" s="27"/>
      <c r="F72" s="2"/>
    </row>
    <row r="73" spans="1:6" ht="15.75" hidden="1">
      <c r="A73" s="366"/>
      <c r="B73" s="366"/>
      <c r="C73" s="366"/>
      <c r="D73" s="2" t="s">
        <v>621</v>
      </c>
      <c r="E73" s="27">
        <v>0</v>
      </c>
      <c r="F73" s="2"/>
    </row>
    <row r="74" spans="1:6" ht="15.75" hidden="1">
      <c r="A74" s="366"/>
      <c r="B74" s="366"/>
      <c r="C74" s="366"/>
      <c r="D74" s="2"/>
      <c r="E74" s="27"/>
      <c r="F74" s="2"/>
    </row>
    <row r="75" spans="1:6" ht="15.75">
      <c r="A75" s="366"/>
      <c r="B75" s="366"/>
      <c r="C75" s="366">
        <v>4270</v>
      </c>
      <c r="D75" s="2" t="s">
        <v>169</v>
      </c>
      <c r="E75" s="27">
        <f>SUM(E77)</f>
        <v>8500</v>
      </c>
      <c r="F75" s="2"/>
    </row>
    <row r="76" spans="1:6" ht="15.75">
      <c r="A76" s="366"/>
      <c r="B76" s="366"/>
      <c r="C76" s="366"/>
      <c r="D76" s="2" t="s">
        <v>38</v>
      </c>
      <c r="E76" s="400" t="s">
        <v>611</v>
      </c>
      <c r="F76" s="2"/>
    </row>
    <row r="77" spans="1:6" ht="15.75">
      <c r="A77" s="366"/>
      <c r="B77" s="366"/>
      <c r="C77" s="366"/>
      <c r="D77" s="2" t="s">
        <v>621</v>
      </c>
      <c r="E77" s="27">
        <v>8500</v>
      </c>
      <c r="F77" s="2"/>
    </row>
    <row r="78" spans="1:6" ht="15.75">
      <c r="A78" s="366"/>
      <c r="B78" s="366"/>
      <c r="C78" s="366"/>
      <c r="D78" s="2"/>
      <c r="E78" s="27"/>
      <c r="F78" s="2"/>
    </row>
    <row r="79" spans="1:6" ht="15.75">
      <c r="A79" s="366"/>
      <c r="B79" s="366"/>
      <c r="C79" s="366">
        <v>4300</v>
      </c>
      <c r="D79" s="2" t="s">
        <v>161</v>
      </c>
      <c r="E79" s="400">
        <f>SUM(E81)</f>
        <v>3000</v>
      </c>
      <c r="F79" s="2"/>
    </row>
    <row r="80" spans="1:6" ht="15.75">
      <c r="A80" s="366"/>
      <c r="B80" s="366"/>
      <c r="C80" s="366"/>
      <c r="D80" s="2" t="s">
        <v>38</v>
      </c>
      <c r="E80" s="400" t="s">
        <v>611</v>
      </c>
      <c r="F80" s="2"/>
    </row>
    <row r="81" spans="1:6" ht="15.75">
      <c r="A81" s="366"/>
      <c r="B81" s="366"/>
      <c r="C81" s="366"/>
      <c r="D81" s="2" t="s">
        <v>621</v>
      </c>
      <c r="E81" s="27">
        <v>3000</v>
      </c>
      <c r="F81" s="2"/>
    </row>
    <row r="82" spans="1:6" ht="19.5" customHeight="1" thickBot="1">
      <c r="A82" s="702"/>
      <c r="B82" s="702"/>
      <c r="C82" s="702"/>
      <c r="D82" s="703" t="s">
        <v>628</v>
      </c>
      <c r="E82" s="705">
        <f>E62+E50</f>
        <v>37165</v>
      </c>
      <c r="F82" s="2"/>
    </row>
    <row r="83" spans="1:6" ht="15.75">
      <c r="A83" s="9"/>
      <c r="B83" s="9"/>
      <c r="C83" s="9"/>
      <c r="D83" s="9"/>
      <c r="E83" s="9"/>
      <c r="F83" s="9"/>
    </row>
    <row r="84" spans="1:6" ht="15.75">
      <c r="A84" s="9"/>
      <c r="B84" s="9"/>
      <c r="C84" s="9"/>
      <c r="D84" s="9"/>
      <c r="E84" s="9"/>
      <c r="F84" s="9"/>
    </row>
    <row r="85" spans="1:6" ht="15.75">
      <c r="A85" s="9"/>
      <c r="B85" s="9"/>
      <c r="C85" s="9"/>
      <c r="D85" s="9"/>
      <c r="E85" s="9"/>
      <c r="F85" s="9"/>
    </row>
    <row r="86" spans="1:6" ht="15.75">
      <c r="A86" s="9"/>
      <c r="B86" s="9"/>
      <c r="C86" s="9"/>
      <c r="D86" s="9"/>
      <c r="E86" s="9"/>
      <c r="F86" s="9"/>
    </row>
    <row r="87" spans="1:6" ht="15.75">
      <c r="A87" s="9"/>
      <c r="B87" s="9"/>
      <c r="C87" s="9"/>
      <c r="D87" s="9"/>
      <c r="E87" s="9"/>
      <c r="F87" s="9"/>
    </row>
    <row r="88" spans="1:6" ht="15.75">
      <c r="A88" s="9"/>
      <c r="B88" s="9"/>
      <c r="C88" s="9"/>
      <c r="D88" s="9"/>
      <c r="E88" s="9"/>
      <c r="F88" s="9"/>
    </row>
    <row r="89" spans="1:6" ht="15.75">
      <c r="A89" s="9"/>
      <c r="B89" s="9"/>
      <c r="C89" s="9"/>
      <c r="D89" s="9"/>
      <c r="E89" s="9"/>
      <c r="F89" s="9"/>
    </row>
    <row r="90" spans="1:6" ht="15.75">
      <c r="A90" s="9"/>
      <c r="B90" s="9"/>
      <c r="C90" s="9"/>
      <c r="D90" s="9"/>
      <c r="E90" s="9"/>
      <c r="F90" s="9"/>
    </row>
    <row r="91" spans="1:6" ht="15.75">
      <c r="A91" s="9"/>
      <c r="B91" s="9"/>
      <c r="C91" s="9"/>
      <c r="D91" s="9"/>
      <c r="E91" s="9"/>
      <c r="F91" s="9"/>
    </row>
    <row r="92" spans="1:6" ht="15.75">
      <c r="A92" s="9"/>
      <c r="B92" s="9"/>
      <c r="C92" s="9"/>
      <c r="D92" s="9"/>
      <c r="E92" s="9"/>
      <c r="F92" s="9"/>
    </row>
    <row r="93" spans="1:6" ht="15.75">
      <c r="A93" s="9"/>
      <c r="B93" s="9"/>
      <c r="C93" s="9"/>
      <c r="D93" s="9"/>
      <c r="E93" s="9"/>
      <c r="F93" s="9"/>
    </row>
    <row r="94" spans="1:6" ht="15.75">
      <c r="A94" s="9"/>
      <c r="B94" s="9"/>
      <c r="C94" s="9"/>
      <c r="D94" s="9"/>
      <c r="E94" s="9"/>
      <c r="F94" s="9"/>
    </row>
    <row r="95" spans="1:6" ht="15.75">
      <c r="A95" s="9"/>
      <c r="B95" s="9"/>
      <c r="C95" s="9"/>
      <c r="D95" s="9"/>
      <c r="E95" s="9"/>
      <c r="F95" s="9"/>
    </row>
    <row r="96" spans="1:6" ht="15.75">
      <c r="A96" s="9"/>
      <c r="B96" s="9"/>
      <c r="C96" s="9"/>
      <c r="D96" s="9"/>
      <c r="E96" s="9"/>
      <c r="F96" s="9"/>
    </row>
    <row r="97" spans="1:6" ht="15.75">
      <c r="A97" s="9"/>
      <c r="B97" s="9"/>
      <c r="C97" s="9"/>
      <c r="D97" s="9"/>
      <c r="E97" s="9"/>
      <c r="F97" s="9"/>
    </row>
    <row r="98" spans="1:6" ht="15.75">
      <c r="A98" s="9"/>
      <c r="B98" s="9"/>
      <c r="C98" s="9"/>
      <c r="D98" s="9"/>
      <c r="E98" s="9"/>
      <c r="F98" s="9"/>
    </row>
    <row r="99" spans="1:6" ht="15.75">
      <c r="A99" s="9"/>
      <c r="B99" s="9"/>
      <c r="C99" s="9"/>
      <c r="D99" s="9"/>
      <c r="E99" s="9"/>
      <c r="F99" s="9"/>
    </row>
    <row r="100" spans="1:6" ht="15.75">
      <c r="A100" s="9"/>
      <c r="B100" s="9"/>
      <c r="C100" s="9"/>
      <c r="D100" s="9"/>
      <c r="E100" s="9"/>
      <c r="F100" s="9"/>
    </row>
    <row r="101" spans="1:6" ht="15.75">
      <c r="A101" s="9"/>
      <c r="B101" s="9"/>
      <c r="C101" s="9"/>
      <c r="D101" s="9"/>
      <c r="E101" s="9"/>
      <c r="F101" s="9"/>
    </row>
    <row r="102" spans="1:6" ht="15.75">
      <c r="A102" s="9"/>
      <c r="B102" s="9"/>
      <c r="C102" s="9"/>
      <c r="D102" s="9"/>
      <c r="E102" s="9"/>
      <c r="F102" s="9"/>
    </row>
    <row r="103" spans="1:6" ht="15.75">
      <c r="A103" s="9"/>
      <c r="B103" s="9"/>
      <c r="C103" s="9"/>
      <c r="D103" s="9"/>
      <c r="E103" s="9"/>
      <c r="F103" s="9"/>
    </row>
    <row r="104" spans="1:6" ht="15.75">
      <c r="A104" s="9"/>
      <c r="B104" s="9"/>
      <c r="C104" s="9"/>
      <c r="D104" s="9"/>
      <c r="E104" s="9"/>
      <c r="F104" s="9"/>
    </row>
    <row r="105" spans="1:6" ht="15.75">
      <c r="A105" s="9"/>
      <c r="B105" s="9"/>
      <c r="C105" s="9"/>
      <c r="D105" s="9"/>
      <c r="E105" s="9"/>
      <c r="F105" s="9"/>
    </row>
    <row r="106" spans="1:6" ht="15.75">
      <c r="A106" s="9"/>
      <c r="B106" s="9"/>
      <c r="C106" s="9"/>
      <c r="D106" s="9"/>
      <c r="E106" s="9"/>
      <c r="F106" s="9"/>
    </row>
    <row r="107" spans="1:6" ht="15.75">
      <c r="A107" s="9"/>
      <c r="B107" s="9"/>
      <c r="C107" s="9"/>
      <c r="D107" s="9"/>
      <c r="E107" s="9"/>
      <c r="F107" s="9"/>
    </row>
    <row r="108" spans="1:6" ht="15.75">
      <c r="A108" s="9"/>
      <c r="B108" s="9"/>
      <c r="C108" s="9"/>
      <c r="D108" s="9"/>
      <c r="E108" s="9"/>
      <c r="F108" s="9"/>
    </row>
    <row r="109" spans="1:6" ht="15.75">
      <c r="A109" s="9"/>
      <c r="B109" s="9"/>
      <c r="C109" s="9"/>
      <c r="D109" s="9"/>
      <c r="E109" s="9"/>
      <c r="F109" s="9"/>
    </row>
    <row r="110" spans="1:6" ht="15.75">
      <c r="A110" s="9"/>
      <c r="B110" s="9"/>
      <c r="C110" s="9"/>
      <c r="D110" s="9"/>
      <c r="E110" s="9"/>
      <c r="F110" s="9"/>
    </row>
    <row r="111" spans="1:6" ht="15.75">
      <c r="A111" s="9"/>
      <c r="B111" s="9"/>
      <c r="C111" s="9"/>
      <c r="D111" s="9"/>
      <c r="E111" s="9"/>
      <c r="F111" s="9"/>
    </row>
    <row r="112" spans="1:6" ht="15.75">
      <c r="A112" s="9"/>
      <c r="B112" s="9"/>
      <c r="C112" s="9"/>
      <c r="D112" s="9"/>
      <c r="E112" s="9"/>
      <c r="F112" s="9"/>
    </row>
    <row r="113" spans="1:6" ht="15.75">
      <c r="A113" s="9"/>
      <c r="B113" s="9"/>
      <c r="C113" s="9"/>
      <c r="D113" s="9"/>
      <c r="E113" s="9"/>
      <c r="F113" s="9"/>
    </row>
    <row r="114" spans="1:6" ht="15.75">
      <c r="A114" s="9"/>
      <c r="B114" s="9"/>
      <c r="C114" s="9"/>
      <c r="D114" s="9"/>
      <c r="E114" s="9"/>
      <c r="F114" s="9"/>
    </row>
    <row r="115" spans="1:6" ht="15.75">
      <c r="A115" s="9"/>
      <c r="B115" s="9"/>
      <c r="C115" s="9"/>
      <c r="D115" s="9"/>
      <c r="E115" s="9"/>
      <c r="F115" s="9"/>
    </row>
    <row r="116" spans="1:6" ht="15.75">
      <c r="A116" s="9"/>
      <c r="B116" s="9"/>
      <c r="C116" s="9"/>
      <c r="D116" s="9"/>
      <c r="E116" s="9"/>
      <c r="F116" s="9"/>
    </row>
    <row r="117" spans="1:6" ht="15.75">
      <c r="A117" s="9"/>
      <c r="B117" s="9"/>
      <c r="C117" s="9"/>
      <c r="D117" s="9"/>
      <c r="E117" s="9"/>
      <c r="F117" s="9"/>
    </row>
    <row r="118" spans="1:6" ht="15.75">
      <c r="A118" s="9"/>
      <c r="B118" s="9"/>
      <c r="C118" s="9"/>
      <c r="D118" s="9"/>
      <c r="E118" s="9"/>
      <c r="F118" s="9"/>
    </row>
    <row r="119" spans="1:6" ht="15.75">
      <c r="A119" s="9"/>
      <c r="B119" s="9"/>
      <c r="C119" s="9"/>
      <c r="D119" s="9"/>
      <c r="E119" s="9"/>
      <c r="F119" s="9"/>
    </row>
    <row r="120" spans="1:6" ht="15.75">
      <c r="A120" s="9"/>
      <c r="B120" s="9"/>
      <c r="C120" s="9"/>
      <c r="D120" s="9"/>
      <c r="E120" s="9"/>
      <c r="F120" s="9"/>
    </row>
    <row r="121" spans="1:6" ht="15.75">
      <c r="A121" s="9"/>
      <c r="B121" s="9"/>
      <c r="C121" s="9"/>
      <c r="D121" s="9"/>
      <c r="E121" s="9"/>
      <c r="F121" s="9"/>
    </row>
    <row r="122" spans="1:6" ht="15.75">
      <c r="A122" s="9"/>
      <c r="B122" s="9"/>
      <c r="C122" s="9"/>
      <c r="D122" s="9"/>
      <c r="E122" s="9"/>
      <c r="F122" s="9"/>
    </row>
    <row r="123" spans="1:6" ht="15.75">
      <c r="A123" s="9"/>
      <c r="B123" s="9"/>
      <c r="C123" s="9"/>
      <c r="D123" s="9"/>
      <c r="E123" s="9"/>
      <c r="F123" s="9"/>
    </row>
    <row r="124" spans="1:6" ht="15.75">
      <c r="A124" s="9"/>
      <c r="B124" s="9"/>
      <c r="C124" s="9"/>
      <c r="D124" s="9"/>
      <c r="E124" s="9"/>
      <c r="F124" s="9"/>
    </row>
    <row r="125" spans="1:6" ht="15.75">
      <c r="A125" s="9"/>
      <c r="B125" s="9"/>
      <c r="C125" s="9"/>
      <c r="D125" s="9"/>
      <c r="E125" s="9"/>
      <c r="F125" s="9"/>
    </row>
    <row r="126" spans="1:6" ht="15.75">
      <c r="A126" s="9"/>
      <c r="B126" s="9"/>
      <c r="C126" s="9"/>
      <c r="D126" s="9"/>
      <c r="E126" s="9"/>
      <c r="F126" s="9"/>
    </row>
    <row r="127" spans="1:6" ht="15.75">
      <c r="A127" s="9"/>
      <c r="B127" s="9"/>
      <c r="C127" s="9"/>
      <c r="D127" s="9"/>
      <c r="E127" s="9"/>
      <c r="F127" s="9"/>
    </row>
    <row r="128" spans="1:6" ht="15.75">
      <c r="A128" s="9"/>
      <c r="B128" s="9"/>
      <c r="C128" s="9"/>
      <c r="D128" s="9"/>
      <c r="E128" s="9"/>
      <c r="F128" s="9"/>
    </row>
    <row r="129" spans="1:6" ht="15.75">
      <c r="A129" s="9"/>
      <c r="B129" s="9"/>
      <c r="C129" s="9"/>
      <c r="D129" s="9"/>
      <c r="E129" s="9"/>
      <c r="F129" s="9"/>
    </row>
    <row r="130" spans="1:6" ht="15.75">
      <c r="A130" s="9"/>
      <c r="B130" s="9"/>
      <c r="C130" s="9"/>
      <c r="D130" s="9"/>
      <c r="E130" s="9"/>
      <c r="F130" s="9"/>
    </row>
    <row r="131" spans="1:6" ht="15.75">
      <c r="A131" s="9"/>
      <c r="B131" s="9"/>
      <c r="C131" s="9"/>
      <c r="D131" s="9"/>
      <c r="E131" s="9"/>
      <c r="F131" s="9"/>
    </row>
    <row r="132" spans="1:6" ht="15.75">
      <c r="A132" s="9"/>
      <c r="B132" s="9"/>
      <c r="C132" s="9"/>
      <c r="D132" s="9"/>
      <c r="E132" s="9"/>
      <c r="F132" s="9"/>
    </row>
    <row r="133" spans="1:6" ht="15.75">
      <c r="A133" s="9"/>
      <c r="B133" s="9"/>
      <c r="C133" s="9"/>
      <c r="D133" s="9"/>
      <c r="E133" s="9"/>
      <c r="F133" s="9"/>
    </row>
    <row r="134" spans="1:6" ht="15.75">
      <c r="A134" s="9"/>
      <c r="B134" s="9"/>
      <c r="C134" s="9"/>
      <c r="D134" s="9"/>
      <c r="E134" s="9"/>
      <c r="F134" s="9"/>
    </row>
    <row r="135" spans="1:6" ht="15.75">
      <c r="A135" s="9"/>
      <c r="B135" s="9"/>
      <c r="C135" s="9"/>
      <c r="D135" s="9"/>
      <c r="E135" s="9"/>
      <c r="F135" s="9"/>
    </row>
    <row r="136" spans="1:6" ht="15.75">
      <c r="A136" s="9"/>
      <c r="B136" s="9"/>
      <c r="C136" s="9"/>
      <c r="D136" s="9"/>
      <c r="E136" s="9"/>
      <c r="F136" s="9"/>
    </row>
    <row r="137" spans="1:6" ht="15.75">
      <c r="A137" s="9"/>
      <c r="B137" s="9"/>
      <c r="C137" s="9"/>
      <c r="D137" s="9"/>
      <c r="E137" s="9"/>
      <c r="F137" s="9"/>
    </row>
    <row r="138" spans="1:6" ht="15.75">
      <c r="A138" s="9"/>
      <c r="B138" s="9"/>
      <c r="C138" s="9"/>
      <c r="D138" s="9"/>
      <c r="E138" s="9"/>
      <c r="F138" s="9"/>
    </row>
    <row r="139" spans="1:6" ht="15.75">
      <c r="A139" s="9"/>
      <c r="B139" s="9"/>
      <c r="C139" s="9"/>
      <c r="D139" s="9"/>
      <c r="E139" s="9"/>
      <c r="F139" s="9"/>
    </row>
    <row r="140" spans="1:6" ht="15.75">
      <c r="A140" s="9"/>
      <c r="B140" s="9"/>
      <c r="C140" s="9"/>
      <c r="D140" s="9"/>
      <c r="E140" s="9"/>
      <c r="F140" s="9"/>
    </row>
    <row r="141" spans="1:6" ht="15.75">
      <c r="A141" s="9"/>
      <c r="B141" s="9"/>
      <c r="C141" s="9"/>
      <c r="D141" s="9"/>
      <c r="E141" s="9"/>
      <c r="F141" s="9"/>
    </row>
    <row r="142" spans="1:6" ht="15.75">
      <c r="A142" s="9"/>
      <c r="B142" s="9"/>
      <c r="C142" s="9"/>
      <c r="D142" s="9"/>
      <c r="E142" s="9"/>
      <c r="F142" s="9"/>
    </row>
    <row r="143" spans="1:6" ht="15.75">
      <c r="A143" s="9"/>
      <c r="B143" s="9"/>
      <c r="C143" s="9"/>
      <c r="D143" s="9"/>
      <c r="E143" s="9"/>
      <c r="F143" s="9"/>
    </row>
    <row r="144" spans="1:6" ht="15.75">
      <c r="A144" s="9"/>
      <c r="B144" s="9"/>
      <c r="C144" s="9"/>
      <c r="D144" s="9"/>
      <c r="E144" s="9"/>
      <c r="F144" s="9"/>
    </row>
    <row r="145" spans="1:6" ht="15.75">
      <c r="A145" s="9"/>
      <c r="B145" s="9"/>
      <c r="C145" s="9"/>
      <c r="D145" s="9"/>
      <c r="E145" s="9"/>
      <c r="F145" s="9"/>
    </row>
    <row r="146" spans="1:6" ht="15.75">
      <c r="A146" s="9"/>
      <c r="B146" s="9"/>
      <c r="C146" s="9"/>
      <c r="D146" s="9"/>
      <c r="E146" s="9"/>
      <c r="F146" s="9"/>
    </row>
    <row r="147" spans="1:6" ht="15.75">
      <c r="A147" s="9"/>
      <c r="B147" s="9"/>
      <c r="C147" s="9"/>
      <c r="D147" s="9"/>
      <c r="E147" s="9"/>
      <c r="F147" s="9"/>
    </row>
    <row r="148" spans="1:6" ht="15.75">
      <c r="A148" s="9"/>
      <c r="B148" s="9"/>
      <c r="C148" s="9"/>
      <c r="D148" s="9"/>
      <c r="E148" s="9"/>
      <c r="F148" s="9"/>
    </row>
    <row r="149" spans="1:6" ht="15.75">
      <c r="A149" s="9"/>
      <c r="B149" s="9"/>
      <c r="C149" s="9"/>
      <c r="D149" s="9"/>
      <c r="E149" s="9"/>
      <c r="F149" s="9"/>
    </row>
    <row r="150" spans="1:6" ht="15.75">
      <c r="A150" s="9"/>
      <c r="B150" s="9"/>
      <c r="C150" s="9"/>
      <c r="D150" s="9"/>
      <c r="E150" s="9"/>
      <c r="F150" s="9"/>
    </row>
    <row r="151" spans="1:6" ht="15.75">
      <c r="A151" s="9"/>
      <c r="B151" s="9"/>
      <c r="C151" s="9"/>
      <c r="D151" s="9"/>
      <c r="E151" s="9"/>
      <c r="F151" s="9"/>
    </row>
    <row r="152" spans="1:6" ht="15.75">
      <c r="A152" s="9"/>
      <c r="B152" s="9"/>
      <c r="C152" s="9"/>
      <c r="D152" s="9"/>
      <c r="E152" s="9"/>
      <c r="F152" s="9"/>
    </row>
    <row r="153" spans="1:6" ht="15.75">
      <c r="A153" s="9"/>
      <c r="B153" s="9"/>
      <c r="C153" s="9"/>
      <c r="D153" s="9"/>
      <c r="E153" s="9"/>
      <c r="F153" s="9"/>
    </row>
    <row r="154" spans="1:6" ht="15.75">
      <c r="A154" s="9"/>
      <c r="B154" s="9"/>
      <c r="C154" s="9"/>
      <c r="D154" s="9"/>
      <c r="E154" s="9"/>
      <c r="F154" s="9"/>
    </row>
    <row r="155" spans="1:6" ht="15.75">
      <c r="A155" s="9"/>
      <c r="B155" s="9"/>
      <c r="C155" s="9"/>
      <c r="D155" s="9"/>
      <c r="E155" s="9"/>
      <c r="F155" s="9"/>
    </row>
    <row r="156" spans="1:6" ht="15.75">
      <c r="A156" s="9"/>
      <c r="B156" s="9"/>
      <c r="C156" s="9"/>
      <c r="D156" s="9"/>
      <c r="E156" s="9"/>
      <c r="F156" s="9"/>
    </row>
    <row r="157" spans="1:6" ht="15.75">
      <c r="A157" s="9"/>
      <c r="B157" s="9"/>
      <c r="C157" s="9"/>
      <c r="D157" s="9"/>
      <c r="E157" s="9"/>
      <c r="F157" s="9"/>
    </row>
    <row r="158" spans="1:6" ht="15.75">
      <c r="A158" s="9"/>
      <c r="B158" s="9"/>
      <c r="C158" s="9"/>
      <c r="D158" s="9"/>
      <c r="E158" s="9"/>
      <c r="F158" s="9"/>
    </row>
    <row r="159" spans="1:6" ht="15.75">
      <c r="A159" s="9"/>
      <c r="B159" s="9"/>
      <c r="C159" s="9"/>
      <c r="D159" s="9"/>
      <c r="E159" s="9"/>
      <c r="F159" s="9"/>
    </row>
    <row r="160" spans="1:6" ht="15.75">
      <c r="A160" s="9"/>
      <c r="B160" s="9"/>
      <c r="C160" s="9"/>
      <c r="D160" s="9"/>
      <c r="E160" s="9"/>
      <c r="F160" s="9"/>
    </row>
    <row r="161" spans="1:6" ht="15.75">
      <c r="A161" s="9"/>
      <c r="B161" s="9"/>
      <c r="C161" s="9"/>
      <c r="D161" s="9"/>
      <c r="E161" s="9"/>
      <c r="F161" s="9"/>
    </row>
    <row r="162" spans="1:6" ht="15.75">
      <c r="A162" s="9"/>
      <c r="B162" s="9"/>
      <c r="C162" s="9"/>
      <c r="D162" s="9"/>
      <c r="E162" s="9"/>
      <c r="F162" s="9"/>
    </row>
    <row r="163" spans="1:6" ht="15.75">
      <c r="A163" s="9"/>
      <c r="B163" s="9"/>
      <c r="C163" s="9"/>
      <c r="D163" s="9"/>
      <c r="E163" s="9"/>
      <c r="F163" s="9"/>
    </row>
    <row r="164" spans="1:6" ht="15.75">
      <c r="A164" s="9"/>
      <c r="B164" s="9"/>
      <c r="C164" s="9"/>
      <c r="D164" s="9"/>
      <c r="E164" s="9"/>
      <c r="F164" s="9"/>
    </row>
    <row r="165" spans="1:6" ht="15.75">
      <c r="A165" s="9"/>
      <c r="B165" s="9"/>
      <c r="C165" s="9"/>
      <c r="D165" s="9"/>
      <c r="E165" s="9"/>
      <c r="F165" s="9"/>
    </row>
    <row r="166" spans="1:6" ht="15.75">
      <c r="A166" s="9"/>
      <c r="B166" s="9"/>
      <c r="C166" s="9"/>
      <c r="D166" s="9"/>
      <c r="E166" s="9"/>
      <c r="F166" s="9"/>
    </row>
    <row r="167" spans="1:6" ht="15.75">
      <c r="A167" s="9"/>
      <c r="B167" s="9"/>
      <c r="C167" s="9"/>
      <c r="D167" s="9"/>
      <c r="E167" s="9"/>
      <c r="F167" s="9"/>
    </row>
    <row r="168" spans="1:6" ht="15.75">
      <c r="A168" s="9"/>
      <c r="B168" s="9"/>
      <c r="C168" s="9"/>
      <c r="D168" s="9"/>
      <c r="E168" s="9"/>
      <c r="F168" s="9"/>
    </row>
    <row r="169" spans="1:6" ht="15.75">
      <c r="A169" s="9"/>
      <c r="B169" s="9"/>
      <c r="C169" s="9"/>
      <c r="D169" s="9"/>
      <c r="E169" s="9"/>
      <c r="F169" s="9"/>
    </row>
    <row r="170" spans="1:6" ht="15.75">
      <c r="A170" s="9"/>
      <c r="B170" s="9"/>
      <c r="C170" s="9"/>
      <c r="D170" s="9"/>
      <c r="E170" s="9"/>
      <c r="F170" s="9"/>
    </row>
    <row r="171" spans="1:6" ht="15.75">
      <c r="A171" s="9"/>
      <c r="B171" s="9"/>
      <c r="C171" s="9"/>
      <c r="D171" s="9"/>
      <c r="E171" s="9"/>
      <c r="F171" s="9"/>
    </row>
    <row r="172" spans="1:6" ht="15.75">
      <c r="A172" s="9"/>
      <c r="B172" s="9"/>
      <c r="C172" s="9"/>
      <c r="D172" s="9"/>
      <c r="E172" s="9"/>
      <c r="F172" s="9"/>
    </row>
    <row r="173" spans="1:6" ht="15.75">
      <c r="A173" s="9"/>
      <c r="B173" s="9"/>
      <c r="C173" s="9"/>
      <c r="D173" s="9"/>
      <c r="E173" s="9"/>
      <c r="F173" s="9"/>
    </row>
    <row r="174" spans="1:6" ht="15.75">
      <c r="A174" s="9"/>
      <c r="B174" s="9"/>
      <c r="C174" s="9"/>
      <c r="D174" s="9"/>
      <c r="E174" s="9"/>
      <c r="F174" s="9"/>
    </row>
    <row r="175" spans="1:6" ht="15.75">
      <c r="A175" s="9"/>
      <c r="B175" s="9"/>
      <c r="C175" s="9"/>
      <c r="D175" s="9"/>
      <c r="E175" s="9"/>
      <c r="F175" s="9"/>
    </row>
    <row r="176" spans="1:6" ht="15.75">
      <c r="A176" s="9"/>
      <c r="B176" s="9"/>
      <c r="C176" s="9"/>
      <c r="D176" s="9"/>
      <c r="E176" s="9"/>
      <c r="F176" s="9"/>
    </row>
    <row r="177" spans="1:6" ht="15.75">
      <c r="A177" s="9"/>
      <c r="B177" s="9"/>
      <c r="C177" s="9"/>
      <c r="D177" s="9"/>
      <c r="E177" s="9"/>
      <c r="F177" s="9"/>
    </row>
    <row r="178" spans="1:6" ht="15.75">
      <c r="A178" s="9"/>
      <c r="B178" s="9"/>
      <c r="C178" s="9"/>
      <c r="D178" s="9"/>
      <c r="E178" s="9"/>
      <c r="F178" s="9"/>
    </row>
    <row r="179" spans="1:6" ht="15.75">
      <c r="A179" s="9"/>
      <c r="B179" s="9"/>
      <c r="C179" s="9"/>
      <c r="D179" s="9"/>
      <c r="E179" s="9"/>
      <c r="F179" s="9"/>
    </row>
    <row r="180" spans="1:6" ht="15.75">
      <c r="A180" s="9"/>
      <c r="B180" s="9"/>
      <c r="C180" s="9"/>
      <c r="D180" s="9"/>
      <c r="E180" s="9"/>
      <c r="F180" s="9"/>
    </row>
    <row r="181" spans="1:6" ht="15.75">
      <c r="A181" s="9"/>
      <c r="B181" s="9"/>
      <c r="C181" s="9"/>
      <c r="D181" s="9"/>
      <c r="E181" s="9"/>
      <c r="F181" s="9"/>
    </row>
    <row r="182" spans="1:6" ht="15.75">
      <c r="A182" s="9"/>
      <c r="B182" s="9"/>
      <c r="C182" s="9"/>
      <c r="D182" s="9"/>
      <c r="E182" s="9"/>
      <c r="F182" s="9"/>
    </row>
    <row r="183" spans="1:6" ht="15.75">
      <c r="A183" s="9"/>
      <c r="B183" s="9"/>
      <c r="C183" s="9"/>
      <c r="D183" s="9"/>
      <c r="E183" s="9"/>
      <c r="F183" s="9"/>
    </row>
    <row r="184" spans="1:6" ht="15.75">
      <c r="A184" s="9"/>
      <c r="B184" s="9"/>
      <c r="C184" s="9"/>
      <c r="D184" s="9"/>
      <c r="E184" s="9"/>
      <c r="F184" s="9"/>
    </row>
    <row r="185" spans="1:6" ht="15.75">
      <c r="A185" s="9"/>
      <c r="B185" s="9"/>
      <c r="C185" s="9"/>
      <c r="D185" s="9"/>
      <c r="E185" s="9"/>
      <c r="F185" s="9"/>
    </row>
    <row r="186" spans="1:6" ht="15.75">
      <c r="A186" s="9"/>
      <c r="B186" s="9"/>
      <c r="C186" s="9"/>
      <c r="D186" s="9"/>
      <c r="E186" s="9"/>
      <c r="F186" s="9"/>
    </row>
    <row r="187" spans="1:6" ht="15.75">
      <c r="A187" s="9"/>
      <c r="B187" s="9"/>
      <c r="C187" s="9"/>
      <c r="D187" s="9"/>
      <c r="E187" s="9"/>
      <c r="F187" s="9"/>
    </row>
    <row r="188" spans="1:6" ht="15.75">
      <c r="A188" s="9"/>
      <c r="B188" s="9"/>
      <c r="C188" s="9"/>
      <c r="D188" s="9"/>
      <c r="E188" s="9"/>
      <c r="F188" s="9"/>
    </row>
    <row r="189" spans="1:6" ht="15.75">
      <c r="A189" s="9"/>
      <c r="B189" s="9"/>
      <c r="C189" s="9"/>
      <c r="D189" s="9"/>
      <c r="E189" s="9"/>
      <c r="F189" s="9"/>
    </row>
    <row r="190" spans="1:6" ht="15.75">
      <c r="A190" s="9"/>
      <c r="B190" s="9"/>
      <c r="C190" s="9"/>
      <c r="D190" s="9"/>
      <c r="E190" s="9"/>
      <c r="F190" s="9"/>
    </row>
    <row r="191" spans="1:6" ht="15.75">
      <c r="A191" s="9"/>
      <c r="B191" s="9"/>
      <c r="C191" s="9"/>
      <c r="D191" s="9"/>
      <c r="E191" s="9"/>
      <c r="F191" s="9"/>
    </row>
    <row r="192" spans="1:6" ht="15.75">
      <c r="A192" s="9"/>
      <c r="B192" s="9"/>
      <c r="C192" s="9"/>
      <c r="D192" s="9"/>
      <c r="E192" s="9"/>
      <c r="F192" s="9"/>
    </row>
    <row r="193" spans="1:6" ht="15.75">
      <c r="A193" s="9"/>
      <c r="B193" s="9"/>
      <c r="C193" s="9"/>
      <c r="D193" s="9"/>
      <c r="E193" s="9"/>
      <c r="F193" s="9"/>
    </row>
    <row r="194" spans="1:6" ht="15.75">
      <c r="A194" s="9"/>
      <c r="B194" s="9"/>
      <c r="C194" s="9"/>
      <c r="D194" s="9"/>
      <c r="E194" s="9"/>
      <c r="F194" s="9"/>
    </row>
    <row r="195" spans="1:6" ht="15.75">
      <c r="A195" s="9"/>
      <c r="B195" s="9"/>
      <c r="C195" s="9"/>
      <c r="D195" s="9"/>
      <c r="E195" s="9"/>
      <c r="F195" s="9"/>
    </row>
    <row r="196" spans="1:6" ht="15.75">
      <c r="A196" s="9"/>
      <c r="B196" s="9"/>
      <c r="C196" s="9"/>
      <c r="D196" s="9"/>
      <c r="E196" s="9"/>
      <c r="F196" s="9"/>
    </row>
    <row r="197" spans="1:6" ht="15.75">
      <c r="A197" s="9"/>
      <c r="B197" s="9"/>
      <c r="C197" s="9"/>
      <c r="D197" s="9"/>
      <c r="E197" s="9"/>
      <c r="F197" s="9"/>
    </row>
    <row r="198" spans="1:6" ht="15.75">
      <c r="A198" s="9"/>
      <c r="B198" s="9"/>
      <c r="C198" s="9"/>
      <c r="D198" s="9"/>
      <c r="E198" s="9"/>
      <c r="F198" s="9"/>
    </row>
    <row r="199" spans="1:6" ht="15.75">
      <c r="A199" s="9"/>
      <c r="B199" s="9"/>
      <c r="C199" s="9"/>
      <c r="D199" s="9"/>
      <c r="E199" s="9"/>
      <c r="F199" s="9"/>
    </row>
    <row r="200" spans="1:6" ht="15.75">
      <c r="A200" s="9"/>
      <c r="B200" s="9"/>
      <c r="C200" s="9"/>
      <c r="D200" s="9"/>
      <c r="E200" s="9"/>
      <c r="F200" s="9"/>
    </row>
    <row r="201" spans="1:6" ht="15.75">
      <c r="A201" s="9"/>
      <c r="B201" s="9"/>
      <c r="C201" s="9"/>
      <c r="D201" s="9"/>
      <c r="E201" s="9"/>
      <c r="F201" s="9"/>
    </row>
    <row r="202" spans="1:6" ht="15.75">
      <c r="A202" s="9"/>
      <c r="B202" s="9"/>
      <c r="C202" s="9"/>
      <c r="D202" s="9"/>
      <c r="E202" s="9"/>
      <c r="F202" s="9"/>
    </row>
    <row r="203" spans="1:6" ht="15.75">
      <c r="A203" s="9"/>
      <c r="B203" s="9"/>
      <c r="C203" s="9"/>
      <c r="D203" s="9"/>
      <c r="E203" s="9"/>
      <c r="F203" s="9"/>
    </row>
    <row r="204" spans="1:6" ht="15.75">
      <c r="A204" s="9"/>
      <c r="B204" s="9"/>
      <c r="C204" s="9"/>
      <c r="D204" s="9"/>
      <c r="E204" s="9"/>
      <c r="F204" s="9"/>
    </row>
    <row r="205" spans="1:6" ht="15.75">
      <c r="A205" s="9"/>
      <c r="B205" s="9"/>
      <c r="C205" s="9"/>
      <c r="D205" s="9"/>
      <c r="E205" s="9"/>
      <c r="F205" s="9"/>
    </row>
    <row r="206" spans="1:6" ht="15.75">
      <c r="A206" s="9"/>
      <c r="B206" s="9"/>
      <c r="C206" s="9"/>
      <c r="D206" s="9"/>
      <c r="E206" s="9"/>
      <c r="F206" s="9"/>
    </row>
    <row r="207" spans="1:6" ht="15.75">
      <c r="A207" s="9"/>
      <c r="B207" s="9"/>
      <c r="C207" s="9"/>
      <c r="D207" s="9"/>
      <c r="E207" s="9"/>
      <c r="F207" s="9"/>
    </row>
    <row r="208" spans="1:6" ht="15.75">
      <c r="A208" s="9"/>
      <c r="B208" s="9"/>
      <c r="C208" s="9"/>
      <c r="D208" s="9"/>
      <c r="E208" s="9"/>
      <c r="F208" s="9"/>
    </row>
    <row r="209" spans="1:6" ht="15.75">
      <c r="A209" s="9"/>
      <c r="B209" s="9"/>
      <c r="C209" s="9"/>
      <c r="D209" s="9"/>
      <c r="E209" s="9"/>
      <c r="F209" s="9"/>
    </row>
    <row r="210" spans="1:6" ht="15.75">
      <c r="A210" s="9"/>
      <c r="B210" s="9"/>
      <c r="C210" s="9"/>
      <c r="D210" s="9"/>
      <c r="E210" s="9"/>
      <c r="F210" s="9"/>
    </row>
    <row r="211" spans="1:6" ht="15.75">
      <c r="A211" s="9"/>
      <c r="B211" s="9"/>
      <c r="C211" s="9"/>
      <c r="D211" s="9"/>
      <c r="E211" s="9"/>
      <c r="F211" s="9"/>
    </row>
    <row r="212" spans="1:6" ht="15.75">
      <c r="A212" s="9"/>
      <c r="B212" s="9"/>
      <c r="C212" s="9"/>
      <c r="D212" s="9"/>
      <c r="E212" s="9"/>
      <c r="F212" s="9"/>
    </row>
    <row r="213" spans="1:6" ht="15.75">
      <c r="A213" s="9"/>
      <c r="B213" s="9"/>
      <c r="C213" s="9"/>
      <c r="D213" s="9"/>
      <c r="E213" s="9"/>
      <c r="F213" s="9"/>
    </row>
    <row r="214" spans="1:6" ht="15.75">
      <c r="A214" s="9"/>
      <c r="B214" s="9"/>
      <c r="C214" s="9"/>
      <c r="D214" s="9"/>
      <c r="E214" s="9"/>
      <c r="F214" s="9"/>
    </row>
    <row r="215" spans="1:6" ht="15.75">
      <c r="A215" s="9"/>
      <c r="B215" s="9"/>
      <c r="C215" s="9"/>
      <c r="D215" s="9"/>
      <c r="E215" s="9"/>
      <c r="F215" s="9"/>
    </row>
    <row r="216" spans="1:6" ht="15.75">
      <c r="A216" s="9"/>
      <c r="B216" s="9"/>
      <c r="C216" s="9"/>
      <c r="D216" s="9"/>
      <c r="E216" s="9"/>
      <c r="F216" s="9"/>
    </row>
    <row r="217" spans="1:6" ht="15.75">
      <c r="A217" s="9"/>
      <c r="B217" s="9"/>
      <c r="C217" s="9"/>
      <c r="D217" s="9"/>
      <c r="E217" s="9"/>
      <c r="F217" s="9"/>
    </row>
    <row r="218" spans="1:6" ht="15.75">
      <c r="A218" s="9"/>
      <c r="B218" s="9"/>
      <c r="C218" s="9"/>
      <c r="D218" s="9"/>
      <c r="E218" s="9"/>
      <c r="F218" s="9"/>
    </row>
    <row r="219" spans="1:6" ht="15.75">
      <c r="A219" s="9"/>
      <c r="B219" s="9"/>
      <c r="C219" s="9"/>
      <c r="D219" s="9"/>
      <c r="E219" s="9"/>
      <c r="F219" s="9"/>
    </row>
    <row r="220" spans="1:6" ht="15.75">
      <c r="A220" s="9"/>
      <c r="B220" s="9"/>
      <c r="C220" s="9"/>
      <c r="D220" s="9"/>
      <c r="E220" s="9"/>
      <c r="F220" s="9"/>
    </row>
    <row r="221" spans="1:6" ht="15.75">
      <c r="A221" s="9"/>
      <c r="B221" s="9"/>
      <c r="C221" s="9"/>
      <c r="D221" s="9"/>
      <c r="E221" s="9"/>
      <c r="F221" s="9"/>
    </row>
    <row r="222" spans="1:6" ht="15.75">
      <c r="A222" s="9"/>
      <c r="B222" s="9"/>
      <c r="C222" s="9"/>
      <c r="D222" s="9"/>
      <c r="E222" s="9"/>
      <c r="F222" s="9"/>
    </row>
    <row r="223" spans="1:6" ht="15.75">
      <c r="A223" s="9"/>
      <c r="B223" s="9"/>
      <c r="C223" s="9"/>
      <c r="D223" s="9"/>
      <c r="E223" s="9"/>
      <c r="F223" s="9"/>
    </row>
    <row r="224" spans="1:6" ht="15.75">
      <c r="A224" s="9"/>
      <c r="B224" s="9"/>
      <c r="C224" s="9"/>
      <c r="D224" s="9"/>
      <c r="E224" s="9"/>
      <c r="F224" s="9"/>
    </row>
    <row r="225" spans="1:6" ht="15.75">
      <c r="A225" s="9"/>
      <c r="B225" s="9"/>
      <c r="C225" s="9"/>
      <c r="D225" s="9"/>
      <c r="E225" s="9"/>
      <c r="F225" s="9"/>
    </row>
    <row r="226" spans="1:6" ht="15.75">
      <c r="A226" s="9"/>
      <c r="B226" s="9"/>
      <c r="C226" s="9"/>
      <c r="D226" s="9"/>
      <c r="E226" s="9"/>
      <c r="F226" s="9"/>
    </row>
    <row r="227" spans="1:6" ht="15.75">
      <c r="A227" s="9"/>
      <c r="B227" s="9"/>
      <c r="C227" s="9"/>
      <c r="D227" s="9"/>
      <c r="E227" s="9"/>
      <c r="F227" s="9"/>
    </row>
    <row r="228" spans="1:6" ht="15.75">
      <c r="A228" s="9"/>
      <c r="B228" s="9"/>
      <c r="C228" s="9"/>
      <c r="D228" s="9"/>
      <c r="E228" s="9"/>
      <c r="F228" s="9"/>
    </row>
    <row r="229" spans="1:6" ht="15.75">
      <c r="A229" s="9"/>
      <c r="B229" s="9"/>
      <c r="C229" s="9"/>
      <c r="D229" s="9"/>
      <c r="E229" s="9"/>
      <c r="F229" s="9"/>
    </row>
    <row r="230" spans="1:6" ht="15.75">
      <c r="A230" s="9"/>
      <c r="B230" s="9"/>
      <c r="C230" s="9"/>
      <c r="D230" s="9"/>
      <c r="E230" s="9"/>
      <c r="F230" s="9"/>
    </row>
    <row r="231" spans="1:6" ht="15.75">
      <c r="A231" s="9"/>
      <c r="B231" s="9"/>
      <c r="C231" s="9"/>
      <c r="D231" s="9"/>
      <c r="E231" s="9"/>
      <c r="F231" s="9"/>
    </row>
    <row r="232" spans="1:6" ht="15.75">
      <c r="A232" s="9"/>
      <c r="B232" s="9"/>
      <c r="C232" s="9"/>
      <c r="D232" s="9"/>
      <c r="E232" s="9"/>
      <c r="F232" s="9"/>
    </row>
    <row r="233" spans="1:6" ht="15.75">
      <c r="A233" s="9"/>
      <c r="B233" s="9"/>
      <c r="C233" s="9"/>
      <c r="D233" s="9"/>
      <c r="E233" s="9"/>
      <c r="F233" s="9"/>
    </row>
    <row r="234" spans="1:6" ht="15.75">
      <c r="A234" s="9"/>
      <c r="B234" s="9"/>
      <c r="C234" s="9"/>
      <c r="D234" s="9"/>
      <c r="E234" s="9"/>
      <c r="F234" s="9"/>
    </row>
    <row r="235" spans="1:6" ht="15.75">
      <c r="A235" s="9"/>
      <c r="B235" s="9"/>
      <c r="C235" s="9"/>
      <c r="D235" s="9"/>
      <c r="E235" s="9"/>
      <c r="F235" s="9"/>
    </row>
    <row r="236" spans="1:6" ht="15.75">
      <c r="A236" s="9"/>
      <c r="B236" s="9"/>
      <c r="C236" s="9"/>
      <c r="D236" s="9"/>
      <c r="E236" s="9"/>
      <c r="F236" s="9"/>
    </row>
    <row r="237" spans="1:6" ht="15.75">
      <c r="A237" s="9"/>
      <c r="B237" s="9"/>
      <c r="C237" s="9"/>
      <c r="D237" s="9"/>
      <c r="E237" s="9"/>
      <c r="F237" s="9"/>
    </row>
    <row r="238" spans="1:6" ht="15.75">
      <c r="A238" s="9"/>
      <c r="B238" s="9"/>
      <c r="C238" s="9"/>
      <c r="D238" s="9"/>
      <c r="E238" s="9"/>
      <c r="F238" s="9"/>
    </row>
    <row r="239" spans="1:6" ht="15.75">
      <c r="A239" s="9"/>
      <c r="B239" s="9"/>
      <c r="C239" s="9"/>
      <c r="D239" s="9"/>
      <c r="E239" s="9"/>
      <c r="F239" s="9"/>
    </row>
    <row r="240" spans="1:6" ht="15.75">
      <c r="A240" s="9"/>
      <c r="B240" s="9"/>
      <c r="C240" s="9"/>
      <c r="D240" s="9"/>
      <c r="E240" s="9"/>
      <c r="F240" s="9"/>
    </row>
    <row r="241" spans="1:6" ht="15.75">
      <c r="A241" s="9"/>
      <c r="B241" s="9"/>
      <c r="C241" s="9"/>
      <c r="D241" s="9"/>
      <c r="E241" s="9"/>
      <c r="F241" s="9"/>
    </row>
    <row r="242" spans="1:6" ht="15.75">
      <c r="A242" s="9"/>
      <c r="B242" s="9"/>
      <c r="C242" s="9"/>
      <c r="D242" s="9"/>
      <c r="E242" s="9"/>
      <c r="F242" s="9"/>
    </row>
    <row r="243" spans="1:6" ht="15.75">
      <c r="A243" s="9"/>
      <c r="B243" s="9"/>
      <c r="C243" s="9"/>
      <c r="D243" s="9"/>
      <c r="E243" s="9"/>
      <c r="F243" s="9"/>
    </row>
    <row r="244" spans="1:6" ht="15.75">
      <c r="A244" s="9"/>
      <c r="B244" s="9"/>
      <c r="C244" s="9"/>
      <c r="D244" s="9"/>
      <c r="E244" s="9"/>
      <c r="F244" s="9"/>
    </row>
    <row r="245" spans="1:6" ht="15.75">
      <c r="A245" s="9"/>
      <c r="B245" s="9"/>
      <c r="C245" s="9"/>
      <c r="D245" s="9"/>
      <c r="E245" s="9"/>
      <c r="F245" s="9"/>
    </row>
    <row r="246" spans="1:6" ht="15.75">
      <c r="A246" s="9"/>
      <c r="B246" s="9"/>
      <c r="C246" s="9"/>
      <c r="D246" s="9"/>
      <c r="E246" s="9"/>
      <c r="F246" s="9"/>
    </row>
    <row r="247" spans="1:6" ht="15.75">
      <c r="A247" s="9"/>
      <c r="B247" s="9"/>
      <c r="C247" s="9"/>
      <c r="D247" s="9"/>
      <c r="E247" s="9"/>
      <c r="F247" s="9"/>
    </row>
    <row r="248" spans="1:6" ht="15.75">
      <c r="A248" s="9"/>
      <c r="B248" s="9"/>
      <c r="C248" s="9"/>
      <c r="D248" s="9"/>
      <c r="E248" s="9"/>
      <c r="F248" s="9"/>
    </row>
    <row r="249" spans="1:6" ht="15.75">
      <c r="A249" s="9"/>
      <c r="B249" s="9"/>
      <c r="C249" s="9"/>
      <c r="D249" s="9"/>
      <c r="E249" s="9"/>
      <c r="F249" s="9"/>
    </row>
    <row r="250" spans="1:6" ht="15.75">
      <c r="A250" s="9"/>
      <c r="B250" s="9"/>
      <c r="C250" s="9"/>
      <c r="D250" s="9"/>
      <c r="E250" s="9"/>
      <c r="F250" s="9"/>
    </row>
    <row r="251" spans="1:6" ht="15.75">
      <c r="A251" s="9"/>
      <c r="B251" s="9"/>
      <c r="C251" s="9"/>
      <c r="D251" s="9"/>
      <c r="E251" s="9"/>
      <c r="F251" s="9"/>
    </row>
    <row r="252" spans="1:6" ht="15.75">
      <c r="A252" s="9"/>
      <c r="B252" s="9"/>
      <c r="C252" s="9"/>
      <c r="D252" s="9"/>
      <c r="E252" s="9"/>
      <c r="F252" s="9"/>
    </row>
    <row r="253" spans="1:6" ht="15.75">
      <c r="A253" s="9"/>
      <c r="B253" s="9"/>
      <c r="C253" s="9"/>
      <c r="D253" s="9"/>
      <c r="E253" s="9"/>
      <c r="F253" s="9"/>
    </row>
    <row r="254" spans="1:6" ht="15.75">
      <c r="A254" s="9"/>
      <c r="B254" s="9"/>
      <c r="C254" s="9"/>
      <c r="D254" s="9"/>
      <c r="E254" s="9"/>
      <c r="F254" s="9"/>
    </row>
    <row r="255" spans="1:6" ht="15.75">
      <c r="A255" s="9"/>
      <c r="B255" s="9"/>
      <c r="C255" s="9"/>
      <c r="D255" s="9"/>
      <c r="E255" s="9"/>
      <c r="F255" s="9"/>
    </row>
    <row r="256" spans="1:6" ht="15.75">
      <c r="A256" s="9"/>
      <c r="B256" s="9"/>
      <c r="C256" s="9"/>
      <c r="D256" s="9"/>
      <c r="E256" s="9"/>
      <c r="F256" s="9"/>
    </row>
    <row r="257" spans="1:6" ht="15.75">
      <c r="A257" s="9"/>
      <c r="B257" s="9"/>
      <c r="C257" s="9"/>
      <c r="D257" s="9"/>
      <c r="E257" s="9"/>
      <c r="F257" s="9"/>
    </row>
    <row r="258" spans="1:6" ht="15.75">
      <c r="A258" s="9"/>
      <c r="B258" s="9"/>
      <c r="C258" s="9"/>
      <c r="D258" s="9"/>
      <c r="E258" s="9"/>
      <c r="F258" s="9"/>
    </row>
    <row r="259" spans="1:6" ht="15.75">
      <c r="A259" s="9"/>
      <c r="B259" s="9"/>
      <c r="C259" s="9"/>
      <c r="D259" s="9"/>
      <c r="E259" s="9"/>
      <c r="F259" s="9"/>
    </row>
    <row r="260" spans="1:6" ht="15.75">
      <c r="A260" s="9"/>
      <c r="B260" s="9"/>
      <c r="C260" s="9"/>
      <c r="D260" s="9"/>
      <c r="E260" s="9"/>
      <c r="F260" s="9"/>
    </row>
    <row r="261" spans="1:6" ht="15.75">
      <c r="A261" s="9"/>
      <c r="B261" s="9"/>
      <c r="C261" s="9"/>
      <c r="D261" s="9"/>
      <c r="E261" s="9"/>
      <c r="F261" s="9"/>
    </row>
    <row r="262" spans="1:6" ht="15.75">
      <c r="A262" s="9"/>
      <c r="B262" s="9"/>
      <c r="C262" s="9"/>
      <c r="D262" s="9"/>
      <c r="E262" s="9"/>
      <c r="F262" s="9"/>
    </row>
    <row r="263" spans="1:6" ht="15.75">
      <c r="A263" s="9"/>
      <c r="B263" s="9"/>
      <c r="C263" s="9"/>
      <c r="D263" s="9"/>
      <c r="E263" s="9"/>
      <c r="F263" s="9"/>
    </row>
    <row r="264" spans="1:6" ht="15.75">
      <c r="A264" s="9"/>
      <c r="B264" s="9"/>
      <c r="C264" s="9"/>
      <c r="D264" s="9"/>
      <c r="E264" s="9"/>
      <c r="F264" s="9"/>
    </row>
    <row r="265" spans="1:6" ht="15.75">
      <c r="A265" s="9"/>
      <c r="B265" s="9"/>
      <c r="C265" s="9"/>
      <c r="D265" s="9"/>
      <c r="E265" s="9"/>
      <c r="F265" s="9"/>
    </row>
    <row r="266" spans="1:6" ht="15.75">
      <c r="A266" s="9"/>
      <c r="B266" s="9"/>
      <c r="C266" s="9"/>
      <c r="D266" s="9"/>
      <c r="E266" s="9"/>
      <c r="F266" s="9"/>
    </row>
    <row r="267" spans="1:6" ht="15.75">
      <c r="A267" s="9"/>
      <c r="B267" s="9"/>
      <c r="C267" s="9"/>
      <c r="D267" s="9"/>
      <c r="E267" s="9"/>
      <c r="F267" s="9"/>
    </row>
    <row r="268" spans="1:6" ht="15.75">
      <c r="A268" s="9"/>
      <c r="B268" s="9"/>
      <c r="C268" s="9"/>
      <c r="D268" s="9"/>
      <c r="E268" s="9"/>
      <c r="F268" s="9"/>
    </row>
    <row r="269" spans="1:6" ht="15.75">
      <c r="A269" s="9"/>
      <c r="B269" s="9"/>
      <c r="C269" s="9"/>
      <c r="D269" s="9"/>
      <c r="E269" s="9"/>
      <c r="F269" s="9"/>
    </row>
    <row r="270" spans="1:6" ht="15.75">
      <c r="A270" s="9"/>
      <c r="B270" s="9"/>
      <c r="C270" s="9"/>
      <c r="D270" s="9"/>
      <c r="E270" s="9"/>
      <c r="F270" s="9"/>
    </row>
    <row r="271" spans="1:6" ht="15.75">
      <c r="A271" s="9"/>
      <c r="B271" s="9"/>
      <c r="C271" s="9"/>
      <c r="D271" s="9"/>
      <c r="E271" s="9"/>
      <c r="F271" s="9"/>
    </row>
    <row r="272" spans="1:6" ht="15.75">
      <c r="A272" s="9"/>
      <c r="B272" s="9"/>
      <c r="C272" s="9"/>
      <c r="D272" s="9"/>
      <c r="E272" s="9"/>
      <c r="F272" s="9"/>
    </row>
    <row r="273" spans="1:6" ht="15.75">
      <c r="A273" s="9"/>
      <c r="B273" s="9"/>
      <c r="C273" s="9"/>
      <c r="D273" s="9"/>
      <c r="E273" s="9"/>
      <c r="F273" s="9"/>
    </row>
    <row r="274" spans="1:6" ht="15.75">
      <c r="A274" s="9"/>
      <c r="B274" s="9"/>
      <c r="C274" s="9"/>
      <c r="D274" s="9"/>
      <c r="E274" s="9"/>
      <c r="F274" s="9"/>
    </row>
    <row r="275" spans="1:6" ht="15.75">
      <c r="A275" s="9"/>
      <c r="B275" s="9"/>
      <c r="C275" s="9"/>
      <c r="D275" s="9"/>
      <c r="E275" s="9"/>
      <c r="F275" s="9"/>
    </row>
    <row r="276" spans="1:6" ht="15.75">
      <c r="A276" s="9"/>
      <c r="B276" s="9"/>
      <c r="C276" s="9"/>
      <c r="D276" s="9"/>
      <c r="E276" s="9"/>
      <c r="F276" s="9"/>
    </row>
    <row r="277" spans="1:6" ht="15.75">
      <c r="A277" s="9"/>
      <c r="B277" s="9"/>
      <c r="C277" s="9"/>
      <c r="D277" s="9"/>
      <c r="E277" s="9"/>
      <c r="F277" s="9"/>
    </row>
    <row r="278" spans="1:6" ht="15.75">
      <c r="A278" s="9"/>
      <c r="B278" s="9"/>
      <c r="C278" s="9"/>
      <c r="D278" s="9"/>
      <c r="E278" s="9"/>
      <c r="F278" s="9"/>
    </row>
    <row r="279" spans="1:6" ht="15.75">
      <c r="A279" s="9"/>
      <c r="B279" s="9"/>
      <c r="C279" s="9"/>
      <c r="D279" s="9"/>
      <c r="E279" s="9"/>
      <c r="F279" s="9"/>
    </row>
    <row r="280" spans="1:6" ht="15.75">
      <c r="A280" s="9"/>
      <c r="B280" s="9"/>
      <c r="C280" s="9"/>
      <c r="D280" s="9"/>
      <c r="E280" s="9"/>
      <c r="F280" s="9"/>
    </row>
    <row r="281" spans="1:6" ht="15.75">
      <c r="A281" s="9"/>
      <c r="B281" s="9"/>
      <c r="C281" s="9"/>
      <c r="D281" s="9"/>
      <c r="E281" s="9"/>
      <c r="F281" s="9"/>
    </row>
    <row r="282" spans="1:6" ht="15.75">
      <c r="A282" s="9"/>
      <c r="B282" s="9"/>
      <c r="C282" s="9"/>
      <c r="D282" s="9"/>
      <c r="E282" s="9"/>
      <c r="F282" s="9"/>
    </row>
    <row r="283" spans="1:6" ht="15.75">
      <c r="A283" s="9"/>
      <c r="B283" s="9"/>
      <c r="C283" s="9"/>
      <c r="D283" s="9"/>
      <c r="E283" s="9"/>
      <c r="F283" s="9"/>
    </row>
    <row r="284" spans="1:6" ht="15.75">
      <c r="A284" s="9"/>
      <c r="B284" s="9"/>
      <c r="C284" s="9"/>
      <c r="D284" s="9"/>
      <c r="E284" s="9"/>
      <c r="F284" s="9"/>
    </row>
    <row r="285" spans="1:6" ht="15.75">
      <c r="A285" s="9"/>
      <c r="B285" s="9"/>
      <c r="C285" s="9"/>
      <c r="D285" s="9"/>
      <c r="E285" s="9"/>
      <c r="F285" s="9"/>
    </row>
    <row r="286" spans="1:6" ht="15.75">
      <c r="A286" s="9"/>
      <c r="B286" s="9"/>
      <c r="C286" s="9"/>
      <c r="D286" s="9"/>
      <c r="E286" s="9"/>
      <c r="F286" s="9"/>
    </row>
    <row r="287" spans="1:6" ht="15.75">
      <c r="A287" s="9"/>
      <c r="B287" s="9"/>
      <c r="C287" s="9"/>
      <c r="D287" s="9"/>
      <c r="E287" s="9"/>
      <c r="F287" s="9"/>
    </row>
    <row r="288" spans="1:6" ht="15.75">
      <c r="A288" s="9"/>
      <c r="B288" s="9"/>
      <c r="C288" s="9"/>
      <c r="D288" s="9"/>
      <c r="E288" s="9"/>
      <c r="F288" s="9"/>
    </row>
    <row r="289" spans="1:6" ht="15.75">
      <c r="A289" s="9"/>
      <c r="B289" s="9"/>
      <c r="C289" s="9"/>
      <c r="D289" s="9"/>
      <c r="E289" s="9"/>
      <c r="F289" s="9"/>
    </row>
    <row r="290" spans="1:6" ht="15.75">
      <c r="A290" s="9"/>
      <c r="B290" s="9"/>
      <c r="C290" s="9"/>
      <c r="D290" s="9"/>
      <c r="E290" s="9"/>
      <c r="F290" s="9"/>
    </row>
    <row r="291" spans="1:6" ht="15.75">
      <c r="A291" s="9"/>
      <c r="B291" s="9"/>
      <c r="C291" s="9"/>
      <c r="D291" s="9"/>
      <c r="E291" s="9"/>
      <c r="F291" s="9"/>
    </row>
    <row r="292" spans="1:6" ht="15.75">
      <c r="A292" s="9"/>
      <c r="B292" s="9"/>
      <c r="C292" s="9"/>
      <c r="D292" s="9"/>
      <c r="E292" s="9"/>
      <c r="F292" s="9"/>
    </row>
    <row r="293" spans="1:6" ht="15.75">
      <c r="A293" s="9"/>
      <c r="B293" s="9"/>
      <c r="C293" s="9"/>
      <c r="D293" s="9"/>
      <c r="E293" s="9"/>
      <c r="F293" s="9"/>
    </row>
    <row r="294" spans="1:6" ht="15.75">
      <c r="A294" s="9"/>
      <c r="B294" s="9"/>
      <c r="C294" s="9"/>
      <c r="D294" s="9"/>
      <c r="E294" s="9"/>
      <c r="F294" s="9"/>
    </row>
    <row r="295" spans="1:6" ht="15.75">
      <c r="A295" s="9"/>
      <c r="B295" s="9"/>
      <c r="C295" s="9"/>
      <c r="D295" s="9"/>
      <c r="E295" s="9"/>
      <c r="F295" s="9"/>
    </row>
    <row r="296" spans="1:6" ht="15.75">
      <c r="A296" s="9"/>
      <c r="B296" s="9"/>
      <c r="C296" s="9"/>
      <c r="D296" s="9"/>
      <c r="E296" s="9"/>
      <c r="F296" s="9"/>
    </row>
    <row r="297" spans="1:6" ht="15.75">
      <c r="A297" s="9"/>
      <c r="B297" s="9"/>
      <c r="C297" s="9"/>
      <c r="D297" s="9"/>
      <c r="E297" s="9"/>
      <c r="F297" s="9"/>
    </row>
    <row r="298" spans="1:6" ht="15.75">
      <c r="A298" s="9"/>
      <c r="B298" s="9"/>
      <c r="C298" s="9"/>
      <c r="D298" s="9"/>
      <c r="E298" s="9"/>
      <c r="F298" s="9"/>
    </row>
    <row r="299" spans="1:6" ht="15.75">
      <c r="A299" s="9"/>
      <c r="B299" s="9"/>
      <c r="C299" s="9"/>
      <c r="D299" s="9"/>
      <c r="E299" s="9"/>
      <c r="F299" s="9"/>
    </row>
    <row r="300" spans="1:6" ht="15.75">
      <c r="A300" s="9"/>
      <c r="B300" s="9"/>
      <c r="C300" s="9"/>
      <c r="D300" s="9"/>
      <c r="E300" s="9"/>
      <c r="F300" s="9"/>
    </row>
    <row r="301" spans="1:6" ht="15.75">
      <c r="A301" s="9"/>
      <c r="B301" s="9"/>
      <c r="C301" s="9"/>
      <c r="D301" s="9"/>
      <c r="E301" s="9"/>
      <c r="F301" s="9"/>
    </row>
    <row r="302" spans="1:6" ht="15.75">
      <c r="A302" s="9"/>
      <c r="B302" s="9"/>
      <c r="C302" s="9"/>
      <c r="D302" s="9"/>
      <c r="E302" s="9"/>
      <c r="F302" s="9"/>
    </row>
    <row r="303" spans="1:6" ht="15.75">
      <c r="A303" s="9"/>
      <c r="B303" s="9"/>
      <c r="C303" s="9"/>
      <c r="D303" s="9"/>
      <c r="E303" s="9"/>
      <c r="F303" s="9"/>
    </row>
    <row r="304" spans="1:6" ht="15.75">
      <c r="A304" s="9"/>
      <c r="B304" s="9"/>
      <c r="C304" s="9"/>
      <c r="D304" s="9"/>
      <c r="E304" s="9"/>
      <c r="F304" s="9"/>
    </row>
    <row r="305" spans="1:6" ht="15.75">
      <c r="A305" s="9"/>
      <c r="B305" s="9"/>
      <c r="C305" s="9"/>
      <c r="D305" s="9"/>
      <c r="E305" s="9"/>
      <c r="F305" s="9"/>
    </row>
    <row r="306" spans="1:6" ht="15.75">
      <c r="A306" s="9"/>
      <c r="B306" s="9"/>
      <c r="C306" s="9"/>
      <c r="D306" s="9"/>
      <c r="E306" s="9"/>
      <c r="F306" s="9"/>
    </row>
    <row r="307" spans="1:6" ht="15.75">
      <c r="A307" s="9"/>
      <c r="B307" s="9"/>
      <c r="C307" s="9"/>
      <c r="D307" s="9"/>
      <c r="E307" s="9"/>
      <c r="F307" s="9"/>
    </row>
    <row r="308" spans="1:6" ht="15.75">
      <c r="A308" s="9"/>
      <c r="B308" s="9"/>
      <c r="C308" s="9"/>
      <c r="D308" s="9"/>
      <c r="E308" s="9"/>
      <c r="F308" s="9"/>
    </row>
    <row r="309" spans="1:6" ht="15.75">
      <c r="A309" s="9"/>
      <c r="B309" s="9"/>
      <c r="C309" s="9"/>
      <c r="D309" s="9"/>
      <c r="E309" s="9"/>
      <c r="F309" s="9"/>
    </row>
    <row r="310" spans="1:6" ht="15.75">
      <c r="A310" s="9"/>
      <c r="B310" s="9"/>
      <c r="C310" s="9"/>
      <c r="D310" s="9"/>
      <c r="E310" s="9"/>
      <c r="F310" s="9"/>
    </row>
    <row r="311" spans="1:6" ht="15.75">
      <c r="A311" s="9"/>
      <c r="B311" s="9"/>
      <c r="C311" s="9"/>
      <c r="D311" s="9"/>
      <c r="E311" s="9"/>
      <c r="F311" s="9"/>
    </row>
    <row r="312" spans="1:6" ht="15.75">
      <c r="A312" s="9"/>
      <c r="B312" s="9"/>
      <c r="C312" s="9"/>
      <c r="D312" s="9"/>
      <c r="E312" s="9"/>
      <c r="F312" s="9"/>
    </row>
    <row r="313" spans="1:6" ht="15.75">
      <c r="A313" s="9"/>
      <c r="B313" s="9"/>
      <c r="C313" s="9"/>
      <c r="D313" s="9"/>
      <c r="E313" s="9"/>
      <c r="F313" s="9"/>
    </row>
    <row r="314" spans="1:6" ht="15.75">
      <c r="A314" s="9"/>
      <c r="B314" s="9"/>
      <c r="C314" s="9"/>
      <c r="D314" s="9"/>
      <c r="E314" s="9"/>
      <c r="F314" s="9"/>
    </row>
    <row r="315" spans="1:6" ht="15.75">
      <c r="A315" s="9"/>
      <c r="B315" s="9"/>
      <c r="C315" s="9"/>
      <c r="D315" s="9"/>
      <c r="E315" s="9"/>
      <c r="F315" s="9"/>
    </row>
    <row r="316" spans="1:6" ht="15.75">
      <c r="A316" s="9"/>
      <c r="B316" s="9"/>
      <c r="C316" s="9"/>
      <c r="D316" s="9"/>
      <c r="E316" s="9"/>
      <c r="F316" s="9"/>
    </row>
    <row r="317" spans="1:6" ht="15.75">
      <c r="A317" s="9"/>
      <c r="B317" s="9"/>
      <c r="C317" s="9"/>
      <c r="D317" s="9"/>
      <c r="E317" s="9"/>
      <c r="F317" s="9"/>
    </row>
    <row r="318" spans="1:6" ht="15.75">
      <c r="A318" s="9"/>
      <c r="B318" s="9"/>
      <c r="C318" s="9"/>
      <c r="D318" s="9"/>
      <c r="E318" s="9"/>
      <c r="F318" s="9"/>
    </row>
    <row r="319" spans="1:6" ht="15.75">
      <c r="A319" s="9"/>
      <c r="B319" s="9"/>
      <c r="C319" s="9"/>
      <c r="D319" s="9"/>
      <c r="E319" s="9"/>
      <c r="F319" s="9"/>
    </row>
    <row r="320" spans="1:6" ht="15.75">
      <c r="A320" s="9"/>
      <c r="B320" s="9"/>
      <c r="C320" s="9"/>
      <c r="D320" s="9"/>
      <c r="E320" s="9"/>
      <c r="F320" s="9"/>
    </row>
    <row r="321" spans="1:6" ht="15.75">
      <c r="A321" s="9"/>
      <c r="B321" s="9"/>
      <c r="C321" s="9"/>
      <c r="D321" s="9"/>
      <c r="E321" s="9"/>
      <c r="F321" s="9"/>
    </row>
    <row r="322" spans="1:6" ht="15.75">
      <c r="A322" s="9"/>
      <c r="B322" s="9"/>
      <c r="C322" s="9"/>
      <c r="D322" s="9"/>
      <c r="E322" s="9"/>
      <c r="F322" s="9"/>
    </row>
    <row r="323" spans="1:6" ht="15.75">
      <c r="A323" s="9"/>
      <c r="B323" s="9"/>
      <c r="C323" s="9"/>
      <c r="D323" s="9"/>
      <c r="E323" s="9"/>
      <c r="F323" s="9"/>
    </row>
    <row r="324" spans="1:6" ht="15.75">
      <c r="A324" s="9"/>
      <c r="B324" s="9"/>
      <c r="C324" s="9"/>
      <c r="D324" s="9"/>
      <c r="E324" s="9"/>
      <c r="F324" s="9"/>
    </row>
    <row r="325" spans="1:6" ht="15.75">
      <c r="A325" s="9"/>
      <c r="B325" s="9"/>
      <c r="C325" s="9"/>
      <c r="D325" s="9"/>
      <c r="E325" s="9"/>
      <c r="F325" s="9"/>
    </row>
    <row r="326" spans="1:6" ht="15.75">
      <c r="A326" s="9"/>
      <c r="B326" s="9"/>
      <c r="C326" s="9"/>
      <c r="D326" s="9"/>
      <c r="E326" s="9"/>
      <c r="F326" s="9"/>
    </row>
    <row r="327" spans="1:6" ht="15.75">
      <c r="A327" s="9"/>
      <c r="B327" s="9"/>
      <c r="C327" s="9"/>
      <c r="D327" s="9"/>
      <c r="E327" s="9"/>
      <c r="F327" s="9"/>
    </row>
    <row r="328" spans="1:6" ht="15.75">
      <c r="A328" s="9"/>
      <c r="B328" s="9"/>
      <c r="C328" s="9"/>
      <c r="D328" s="9"/>
      <c r="E328" s="9"/>
      <c r="F328" s="9"/>
    </row>
    <row r="329" spans="1:6" ht="15.75">
      <c r="A329" s="9"/>
      <c r="B329" s="9"/>
      <c r="C329" s="9"/>
      <c r="D329" s="9"/>
      <c r="E329" s="9"/>
      <c r="F329" s="9"/>
    </row>
    <row r="330" spans="1:6" ht="15.75">
      <c r="A330" s="9"/>
      <c r="B330" s="9"/>
      <c r="C330" s="9"/>
      <c r="D330" s="9"/>
      <c r="E330" s="9"/>
      <c r="F330" s="9"/>
    </row>
    <row r="331" spans="1:6" ht="15.75">
      <c r="A331" s="9"/>
      <c r="B331" s="9"/>
      <c r="C331" s="9"/>
      <c r="D331" s="9"/>
      <c r="E331" s="9"/>
      <c r="F331" s="9"/>
    </row>
    <row r="332" spans="1:6" ht="15.75">
      <c r="A332" s="9"/>
      <c r="B332" s="9"/>
      <c r="C332" s="9"/>
      <c r="D332" s="9"/>
      <c r="E332" s="9"/>
      <c r="F332" s="9"/>
    </row>
    <row r="333" spans="1:6" ht="15.75">
      <c r="A333" s="9"/>
      <c r="B333" s="9"/>
      <c r="C333" s="9"/>
      <c r="D333" s="9"/>
      <c r="E333" s="9"/>
      <c r="F333" s="9"/>
    </row>
    <row r="334" spans="1:6" ht="15.75">
      <c r="A334" s="9"/>
      <c r="B334" s="9"/>
      <c r="C334" s="9"/>
      <c r="D334" s="9"/>
      <c r="E334" s="9"/>
      <c r="F334" s="9"/>
    </row>
    <row r="335" spans="1:6" ht="15.75">
      <c r="A335" s="9"/>
      <c r="B335" s="9"/>
      <c r="C335" s="9"/>
      <c r="D335" s="9"/>
      <c r="E335" s="9"/>
      <c r="F335" s="9"/>
    </row>
    <row r="336" spans="1:6" ht="15.75">
      <c r="A336" s="9"/>
      <c r="B336" s="9"/>
      <c r="C336" s="9"/>
      <c r="D336" s="9"/>
      <c r="E336" s="9"/>
      <c r="F336" s="9"/>
    </row>
    <row r="337" spans="1:6" ht="15.75">
      <c r="A337" s="9"/>
      <c r="B337" s="9"/>
      <c r="C337" s="9"/>
      <c r="D337" s="9"/>
      <c r="E337" s="9"/>
      <c r="F337" s="9"/>
    </row>
    <row r="338" spans="1:6" ht="15.75">
      <c r="A338" s="9"/>
      <c r="B338" s="9"/>
      <c r="C338" s="9"/>
      <c r="D338" s="9"/>
      <c r="E338" s="9"/>
      <c r="F338" s="9"/>
    </row>
    <row r="339" spans="1:6" ht="15.75">
      <c r="A339" s="9"/>
      <c r="B339" s="9"/>
      <c r="C339" s="9"/>
      <c r="D339" s="9"/>
      <c r="E339" s="9"/>
      <c r="F339" s="9"/>
    </row>
    <row r="340" spans="1:6" ht="15.75">
      <c r="A340" s="9"/>
      <c r="B340" s="9"/>
      <c r="C340" s="9"/>
      <c r="D340" s="9"/>
      <c r="E340" s="9"/>
      <c r="F340" s="9"/>
    </row>
    <row r="341" spans="1:6" ht="15.75">
      <c r="A341" s="9"/>
      <c r="B341" s="9"/>
      <c r="C341" s="9"/>
      <c r="D341" s="9"/>
      <c r="E341" s="9"/>
      <c r="F341" s="9"/>
    </row>
    <row r="342" spans="1:6" ht="15.75">
      <c r="A342" s="9"/>
      <c r="B342" s="9"/>
      <c r="C342" s="9"/>
      <c r="D342" s="9"/>
      <c r="E342" s="9"/>
      <c r="F342" s="9"/>
    </row>
    <row r="343" spans="1:6" ht="15.75">
      <c r="A343" s="9"/>
      <c r="B343" s="9"/>
      <c r="C343" s="9"/>
      <c r="D343" s="9"/>
      <c r="E343" s="9"/>
      <c r="F343" s="9"/>
    </row>
    <row r="344" spans="1:6" ht="15.75">
      <c r="A344" s="9"/>
      <c r="B344" s="9"/>
      <c r="C344" s="9"/>
      <c r="D344" s="9"/>
      <c r="E344" s="9"/>
      <c r="F344" s="9"/>
    </row>
    <row r="345" spans="1:6" ht="15.75">
      <c r="A345" s="9"/>
      <c r="B345" s="9"/>
      <c r="C345" s="9"/>
      <c r="D345" s="9"/>
      <c r="E345" s="9"/>
      <c r="F345" s="9"/>
    </row>
    <row r="346" spans="1:6" ht="15.75">
      <c r="A346" s="9"/>
      <c r="B346" s="9"/>
      <c r="C346" s="9"/>
      <c r="D346" s="9"/>
      <c r="E346" s="9"/>
      <c r="F346" s="9"/>
    </row>
    <row r="347" spans="1:6" ht="15.75">
      <c r="A347" s="9"/>
      <c r="B347" s="9"/>
      <c r="C347" s="9"/>
      <c r="D347" s="9"/>
      <c r="E347" s="9"/>
      <c r="F347" s="9"/>
    </row>
    <row r="348" spans="1:6" ht="15.75">
      <c r="A348" s="9"/>
      <c r="B348" s="9"/>
      <c r="C348" s="9"/>
      <c r="D348" s="9"/>
      <c r="E348" s="9"/>
      <c r="F348" s="9"/>
    </row>
    <row r="349" spans="1:6" ht="15.75">
      <c r="A349" s="9"/>
      <c r="B349" s="9"/>
      <c r="C349" s="9"/>
      <c r="D349" s="9"/>
      <c r="E349" s="9"/>
      <c r="F349" s="9"/>
    </row>
    <row r="350" spans="1:6" ht="15.75">
      <c r="A350" s="9"/>
      <c r="B350" s="9"/>
      <c r="C350" s="9"/>
      <c r="D350" s="9"/>
      <c r="E350" s="9"/>
      <c r="F350" s="9"/>
    </row>
    <row r="351" spans="1:6" ht="15.75">
      <c r="A351" s="9"/>
      <c r="B351" s="9"/>
      <c r="C351" s="9"/>
      <c r="D351" s="9"/>
      <c r="E351" s="9"/>
      <c r="F351" s="9"/>
    </row>
    <row r="352" spans="1:6" ht="15.75">
      <c r="A352" s="9"/>
      <c r="B352" s="9"/>
      <c r="C352" s="9"/>
      <c r="D352" s="9"/>
      <c r="E352" s="9"/>
      <c r="F352" s="9"/>
    </row>
    <row r="353" spans="1:6" ht="15.75">
      <c r="A353" s="9"/>
      <c r="B353" s="9"/>
      <c r="C353" s="9"/>
      <c r="D353" s="9"/>
      <c r="E353" s="9"/>
      <c r="F353" s="9"/>
    </row>
    <row r="354" spans="1:6" ht="15.75">
      <c r="A354" s="9"/>
      <c r="B354" s="9"/>
      <c r="C354" s="9"/>
      <c r="D354" s="9"/>
      <c r="E354" s="9"/>
      <c r="F354" s="9"/>
    </row>
    <row r="355" spans="1:6" ht="15.75">
      <c r="A355" s="9"/>
      <c r="B355" s="9"/>
      <c r="C355" s="9"/>
      <c r="D355" s="9"/>
      <c r="E355" s="9"/>
      <c r="F355" s="9"/>
    </row>
    <row r="356" spans="1:6" ht="15.75">
      <c r="A356" s="9"/>
      <c r="B356" s="9"/>
      <c r="C356" s="9"/>
      <c r="D356" s="9"/>
      <c r="E356" s="9"/>
      <c r="F356" s="9"/>
    </row>
    <row r="357" spans="1:6" ht="15.75">
      <c r="A357" s="9"/>
      <c r="B357" s="9"/>
      <c r="C357" s="9"/>
      <c r="D357" s="9"/>
      <c r="E357" s="9"/>
      <c r="F357" s="9"/>
    </row>
    <row r="358" spans="1:6" ht="15.75">
      <c r="A358" s="9"/>
      <c r="B358" s="9"/>
      <c r="C358" s="9"/>
      <c r="D358" s="9"/>
      <c r="E358" s="9"/>
      <c r="F358" s="9"/>
    </row>
    <row r="359" spans="1:6" ht="15.75">
      <c r="A359" s="9"/>
      <c r="B359" s="9"/>
      <c r="C359" s="9"/>
      <c r="D359" s="9"/>
      <c r="E359" s="9"/>
      <c r="F359" s="9"/>
    </row>
    <row r="360" spans="1:6" ht="15.75">
      <c r="A360" s="9"/>
      <c r="B360" s="9"/>
      <c r="C360" s="9"/>
      <c r="D360" s="9"/>
      <c r="E360" s="9"/>
      <c r="F360" s="9"/>
    </row>
    <row r="361" spans="1:6" ht="15.75">
      <c r="A361" s="9"/>
      <c r="B361" s="9"/>
      <c r="C361" s="9"/>
      <c r="D361" s="9"/>
      <c r="E361" s="9"/>
      <c r="F361" s="9"/>
    </row>
    <row r="362" spans="1:6" ht="15.75">
      <c r="A362" s="9"/>
      <c r="B362" s="9"/>
      <c r="C362" s="9"/>
      <c r="D362" s="9"/>
      <c r="E362" s="9"/>
      <c r="F362" s="9"/>
    </row>
    <row r="363" spans="1:6" ht="15.75">
      <c r="A363" s="9"/>
      <c r="B363" s="9"/>
      <c r="C363" s="9"/>
      <c r="D363" s="9"/>
      <c r="E363" s="9"/>
      <c r="F363" s="9"/>
    </row>
    <row r="364" spans="1:6" ht="15.75">
      <c r="A364" s="9"/>
      <c r="B364" s="9"/>
      <c r="C364" s="9"/>
      <c r="D364" s="9"/>
      <c r="E364" s="9"/>
      <c r="F364" s="9"/>
    </row>
    <row r="365" spans="1:6" ht="15.75">
      <c r="A365" s="9"/>
      <c r="B365" s="9"/>
      <c r="C365" s="9"/>
      <c r="D365" s="9"/>
      <c r="E365" s="9"/>
      <c r="F365" s="9"/>
    </row>
    <row r="366" spans="1:6" ht="15.75">
      <c r="A366" s="9"/>
      <c r="B366" s="9"/>
      <c r="C366" s="9"/>
      <c r="D366" s="9"/>
      <c r="E366" s="9"/>
      <c r="F366" s="9"/>
    </row>
    <row r="367" spans="1:6" ht="15.75">
      <c r="A367" s="9"/>
      <c r="B367" s="9"/>
      <c r="C367" s="9"/>
      <c r="D367" s="9"/>
      <c r="E367" s="9"/>
      <c r="F367" s="9"/>
    </row>
    <row r="368" spans="1:6" ht="15.75">
      <c r="A368" s="9"/>
      <c r="B368" s="9"/>
      <c r="C368" s="9"/>
      <c r="D368" s="9"/>
      <c r="E368" s="9"/>
      <c r="F368" s="9"/>
    </row>
    <row r="369" spans="1:6" ht="15.75">
      <c r="A369" s="9"/>
      <c r="B369" s="9"/>
      <c r="C369" s="9"/>
      <c r="D369" s="9"/>
      <c r="E369" s="9"/>
      <c r="F369" s="9"/>
    </row>
    <row r="370" spans="1:6" ht="15.75">
      <c r="A370" s="9"/>
      <c r="B370" s="9"/>
      <c r="C370" s="9"/>
      <c r="D370" s="9"/>
      <c r="E370" s="9"/>
      <c r="F370" s="9"/>
    </row>
    <row r="371" spans="1:6" ht="15.75">
      <c r="A371" s="9"/>
      <c r="B371" s="9"/>
      <c r="C371" s="9"/>
      <c r="D371" s="9"/>
      <c r="E371" s="9"/>
      <c r="F371" s="9"/>
    </row>
    <row r="372" spans="1:6" ht="15.75">
      <c r="A372" s="9"/>
      <c r="B372" s="9"/>
      <c r="C372" s="9"/>
      <c r="D372" s="9"/>
      <c r="E372" s="9"/>
      <c r="F372" s="9"/>
    </row>
    <row r="373" spans="1:6" ht="15.75">
      <c r="A373" s="9"/>
      <c r="B373" s="9"/>
      <c r="C373" s="9"/>
      <c r="D373" s="9"/>
      <c r="E373" s="9"/>
      <c r="F373" s="9"/>
    </row>
    <row r="374" spans="1:6" ht="15.75">
      <c r="A374" s="9"/>
      <c r="B374" s="9"/>
      <c r="C374" s="9"/>
      <c r="D374" s="9"/>
      <c r="E374" s="9"/>
      <c r="F374" s="9"/>
    </row>
    <row r="375" spans="1:6" ht="15.75">
      <c r="A375" s="9"/>
      <c r="B375" s="9"/>
      <c r="C375" s="9"/>
      <c r="D375" s="9"/>
      <c r="E375" s="9"/>
      <c r="F375" s="9"/>
    </row>
    <row r="376" spans="1:6" ht="15.75">
      <c r="A376" s="9"/>
      <c r="B376" s="9"/>
      <c r="C376" s="9"/>
      <c r="D376" s="9"/>
      <c r="E376" s="9"/>
      <c r="F376" s="9"/>
    </row>
    <row r="377" spans="1:6" ht="15.75">
      <c r="A377" s="9"/>
      <c r="B377" s="9"/>
      <c r="C377" s="9"/>
      <c r="D377" s="9"/>
      <c r="E377" s="9"/>
      <c r="F377" s="9"/>
    </row>
    <row r="378" spans="1:6" ht="15.75">
      <c r="A378" s="9"/>
      <c r="B378" s="9"/>
      <c r="C378" s="9"/>
      <c r="D378" s="9"/>
      <c r="E378" s="9"/>
      <c r="F378" s="9"/>
    </row>
    <row r="379" spans="1:6" ht="15.75">
      <c r="A379" s="9"/>
      <c r="B379" s="9"/>
      <c r="C379" s="9"/>
      <c r="D379" s="9"/>
      <c r="E379" s="9"/>
      <c r="F379" s="9"/>
    </row>
    <row r="380" spans="1:6" ht="15.75">
      <c r="A380" s="9"/>
      <c r="B380" s="9"/>
      <c r="C380" s="9"/>
      <c r="D380" s="9"/>
      <c r="E380" s="9"/>
      <c r="F380" s="9"/>
    </row>
    <row r="381" spans="1:6" ht="15.75">
      <c r="A381" s="9"/>
      <c r="B381" s="9"/>
      <c r="C381" s="9"/>
      <c r="D381" s="9"/>
      <c r="E381" s="9"/>
      <c r="F381" s="9"/>
    </row>
    <row r="382" spans="1:6" ht="15.75">
      <c r="A382" s="9"/>
      <c r="B382" s="9"/>
      <c r="C382" s="9"/>
      <c r="D382" s="9"/>
      <c r="E382" s="9"/>
      <c r="F382" s="9"/>
    </row>
    <row r="383" spans="1:6" ht="15.75">
      <c r="A383" s="9"/>
      <c r="B383" s="9"/>
      <c r="C383" s="9"/>
      <c r="D383" s="9"/>
      <c r="E383" s="9"/>
      <c r="F383" s="9"/>
    </row>
    <row r="384" spans="1:6" ht="15.75">
      <c r="A384" s="9"/>
      <c r="B384" s="9"/>
      <c r="C384" s="9"/>
      <c r="D384" s="9"/>
      <c r="E384" s="9"/>
      <c r="F384" s="9"/>
    </row>
    <row r="385" spans="1:6" ht="15.75">
      <c r="A385" s="9"/>
      <c r="B385" s="9"/>
      <c r="C385" s="9"/>
      <c r="D385" s="9"/>
      <c r="E385" s="9"/>
      <c r="F385" s="9"/>
    </row>
    <row r="386" spans="1:6" ht="15.75">
      <c r="A386" s="9"/>
      <c r="B386" s="9"/>
      <c r="C386" s="9"/>
      <c r="D386" s="9"/>
      <c r="E386" s="9"/>
      <c r="F386" s="9"/>
    </row>
    <row r="387" spans="1:6" ht="15.75">
      <c r="A387" s="9"/>
      <c r="B387" s="9"/>
      <c r="C387" s="9"/>
      <c r="D387" s="9"/>
      <c r="E387" s="9"/>
      <c r="F387" s="9"/>
    </row>
    <row r="388" spans="1:6" ht="15.75">
      <c r="A388" s="9"/>
      <c r="B388" s="9"/>
      <c r="C388" s="9"/>
      <c r="D388" s="9"/>
      <c r="E388" s="9"/>
      <c r="F388" s="9"/>
    </row>
    <row r="389" spans="1:6" ht="15.75">
      <c r="A389" s="9"/>
      <c r="B389" s="9"/>
      <c r="C389" s="9"/>
      <c r="D389" s="9"/>
      <c r="E389" s="9"/>
      <c r="F389" s="9"/>
    </row>
    <row r="390" spans="1:6" ht="15.75">
      <c r="A390" s="9"/>
      <c r="B390" s="9"/>
      <c r="C390" s="9"/>
      <c r="D390" s="9"/>
      <c r="E390" s="9"/>
      <c r="F390" s="9"/>
    </row>
    <row r="391" spans="1:6" ht="15.75">
      <c r="A391" s="9"/>
      <c r="B391" s="9"/>
      <c r="C391" s="9"/>
      <c r="D391" s="9"/>
      <c r="E391" s="9"/>
      <c r="F391" s="9"/>
    </row>
    <row r="392" spans="1:6" ht="15.75">
      <c r="A392" s="9"/>
      <c r="B392" s="9"/>
      <c r="C392" s="9"/>
      <c r="D392" s="9"/>
      <c r="E392" s="9"/>
      <c r="F392" s="9"/>
    </row>
    <row r="393" spans="1:6" ht="15.75">
      <c r="A393" s="9"/>
      <c r="B393" s="9"/>
      <c r="C393" s="9"/>
      <c r="D393" s="9"/>
      <c r="E393" s="9"/>
      <c r="F393" s="9"/>
    </row>
    <row r="394" spans="1:6" ht="15.75">
      <c r="A394" s="9"/>
      <c r="B394" s="9"/>
      <c r="C394" s="9"/>
      <c r="D394" s="9"/>
      <c r="E394" s="9"/>
      <c r="F394" s="9"/>
    </row>
    <row r="395" spans="1:6" ht="15.75">
      <c r="A395" s="9"/>
      <c r="B395" s="9"/>
      <c r="C395" s="9"/>
      <c r="D395" s="9"/>
      <c r="E395" s="9"/>
      <c r="F395" s="9"/>
    </row>
    <row r="396" spans="1:6" ht="15.75">
      <c r="A396" s="9"/>
      <c r="B396" s="9"/>
      <c r="C396" s="9"/>
      <c r="D396" s="9"/>
      <c r="E396" s="9"/>
      <c r="F396" s="9"/>
    </row>
    <row r="397" spans="1:6" ht="15.75">
      <c r="A397" s="9"/>
      <c r="B397" s="9"/>
      <c r="C397" s="9"/>
      <c r="D397" s="9"/>
      <c r="E397" s="9"/>
      <c r="F397" s="9"/>
    </row>
    <row r="398" spans="1:6" ht="15.75">
      <c r="A398" s="9"/>
      <c r="B398" s="9"/>
      <c r="C398" s="9"/>
      <c r="D398" s="9"/>
      <c r="E398" s="9"/>
      <c r="F398" s="9"/>
    </row>
    <row r="399" spans="1:6" ht="15.75">
      <c r="A399" s="9"/>
      <c r="B399" s="9"/>
      <c r="C399" s="9"/>
      <c r="D399" s="9"/>
      <c r="E399" s="9"/>
      <c r="F399" s="9"/>
    </row>
    <row r="400" spans="1:6" ht="15.75">
      <c r="A400" s="9"/>
      <c r="B400" s="9"/>
      <c r="C400" s="9"/>
      <c r="D400" s="9"/>
      <c r="E400" s="9"/>
      <c r="F400" s="9"/>
    </row>
    <row r="401" spans="1:6" ht="15.75">
      <c r="A401" s="9"/>
      <c r="B401" s="9"/>
      <c r="C401" s="9"/>
      <c r="D401" s="9"/>
      <c r="E401" s="9"/>
      <c r="F401" s="9"/>
    </row>
    <row r="402" spans="1:6" ht="15.75">
      <c r="A402" s="9"/>
      <c r="B402" s="9"/>
      <c r="C402" s="9"/>
      <c r="D402" s="9"/>
      <c r="E402" s="9"/>
      <c r="F402" s="9"/>
    </row>
    <row r="403" spans="1:6" ht="15.75">
      <c r="A403" s="9"/>
      <c r="B403" s="9"/>
      <c r="C403" s="9"/>
      <c r="D403" s="9"/>
      <c r="E403" s="9"/>
      <c r="F403" s="9"/>
    </row>
    <row r="404" spans="1:6" ht="15.75">
      <c r="A404" s="9"/>
      <c r="B404" s="9"/>
      <c r="C404" s="9"/>
      <c r="D404" s="9"/>
      <c r="E404" s="9"/>
      <c r="F404" s="9"/>
    </row>
    <row r="405" spans="1:6" ht="15.75">
      <c r="A405" s="9"/>
      <c r="B405" s="9"/>
      <c r="C405" s="9"/>
      <c r="D405" s="9"/>
      <c r="E405" s="9"/>
      <c r="F405" s="9"/>
    </row>
    <row r="406" spans="1:6" ht="15.75">
      <c r="A406" s="9"/>
      <c r="B406" s="9"/>
      <c r="C406" s="9"/>
      <c r="D406" s="9"/>
      <c r="E406" s="9"/>
      <c r="F406" s="9"/>
    </row>
    <row r="407" spans="1:6" ht="15.75">
      <c r="A407" s="9"/>
      <c r="B407" s="9"/>
      <c r="C407" s="9"/>
      <c r="D407" s="9"/>
      <c r="E407" s="9"/>
      <c r="F407" s="9"/>
    </row>
    <row r="408" spans="1:6" ht="15.75">
      <c r="A408" s="9"/>
      <c r="B408" s="9"/>
      <c r="C408" s="9"/>
      <c r="D408" s="9"/>
      <c r="E408" s="9"/>
      <c r="F408" s="9"/>
    </row>
    <row r="409" spans="1:6" ht="15.75">
      <c r="A409" s="9"/>
      <c r="B409" s="9"/>
      <c r="C409" s="9"/>
      <c r="D409" s="9"/>
      <c r="E409" s="9"/>
      <c r="F409" s="9"/>
    </row>
    <row r="410" spans="1:6" ht="15.75">
      <c r="A410" s="9"/>
      <c r="B410" s="9"/>
      <c r="C410" s="9"/>
      <c r="D410" s="9"/>
      <c r="E410" s="9"/>
      <c r="F410" s="9"/>
    </row>
    <row r="411" spans="1:6" ht="15.75">
      <c r="A411" s="9"/>
      <c r="B411" s="9"/>
      <c r="C411" s="9"/>
      <c r="D411" s="9"/>
      <c r="E411" s="9"/>
      <c r="F411" s="9"/>
    </row>
    <row r="412" spans="1:6" ht="15.75">
      <c r="A412" s="9"/>
      <c r="B412" s="9"/>
      <c r="C412" s="9"/>
      <c r="D412" s="9"/>
      <c r="E412" s="9"/>
      <c r="F412" s="9"/>
    </row>
    <row r="413" spans="1:6" ht="15.75">
      <c r="A413" s="9"/>
      <c r="B413" s="9"/>
      <c r="C413" s="9"/>
      <c r="D413" s="9"/>
      <c r="E413" s="9"/>
      <c r="F413" s="9"/>
    </row>
    <row r="414" spans="1:6" ht="15.75">
      <c r="A414" s="9"/>
      <c r="B414" s="9"/>
      <c r="C414" s="9"/>
      <c r="D414" s="9"/>
      <c r="E414" s="9"/>
      <c r="F414" s="9"/>
    </row>
    <row r="415" spans="1:6" ht="15.75">
      <c r="A415" s="9"/>
      <c r="B415" s="9"/>
      <c r="C415" s="9"/>
      <c r="D415" s="9"/>
      <c r="E415" s="9"/>
      <c r="F415" s="9"/>
    </row>
    <row r="416" spans="1:6" ht="15.75">
      <c r="A416" s="9"/>
      <c r="B416" s="9"/>
      <c r="C416" s="9"/>
      <c r="D416" s="9"/>
      <c r="E416" s="9"/>
      <c r="F416" s="9"/>
    </row>
    <row r="417" spans="1:6" ht="15.75">
      <c r="A417" s="9"/>
      <c r="B417" s="9"/>
      <c r="C417" s="9"/>
      <c r="D417" s="9"/>
      <c r="E417" s="9"/>
      <c r="F417" s="9"/>
    </row>
    <row r="418" spans="1:6" ht="15.75">
      <c r="A418" s="9"/>
      <c r="B418" s="9"/>
      <c r="C418" s="9"/>
      <c r="D418" s="9"/>
      <c r="E418" s="9"/>
      <c r="F418" s="9"/>
    </row>
    <row r="419" spans="1:6" ht="15.75">
      <c r="A419" s="9"/>
      <c r="B419" s="9"/>
      <c r="C419" s="9"/>
      <c r="D419" s="9"/>
      <c r="E419" s="9"/>
      <c r="F419" s="9"/>
    </row>
    <row r="420" spans="1:6" ht="15.75">
      <c r="A420" s="9"/>
      <c r="B420" s="9"/>
      <c r="C420" s="9"/>
      <c r="D420" s="9"/>
      <c r="E420" s="9"/>
      <c r="F420" s="9"/>
    </row>
    <row r="421" spans="1:6" ht="15.75">
      <c r="A421" s="9"/>
      <c r="B421" s="9"/>
      <c r="C421" s="9"/>
      <c r="D421" s="9"/>
      <c r="E421" s="9"/>
      <c r="F421" s="9"/>
    </row>
    <row r="422" spans="1:6" ht="15.75">
      <c r="A422" s="9"/>
      <c r="B422" s="9"/>
      <c r="C422" s="9"/>
      <c r="D422" s="9"/>
      <c r="E422" s="9"/>
      <c r="F422" s="9"/>
    </row>
    <row r="423" spans="1:6" ht="15.75">
      <c r="A423" s="9"/>
      <c r="B423" s="9"/>
      <c r="C423" s="9"/>
      <c r="D423" s="9"/>
      <c r="E423" s="9"/>
      <c r="F423" s="9"/>
    </row>
    <row r="424" spans="1:6" ht="15.75">
      <c r="A424" s="9"/>
      <c r="B424" s="9"/>
      <c r="C424" s="9"/>
      <c r="D424" s="9"/>
      <c r="E424" s="9"/>
      <c r="F424" s="9"/>
    </row>
    <row r="425" spans="1:6" ht="15.75">
      <c r="A425" s="9"/>
      <c r="B425" s="9"/>
      <c r="C425" s="9"/>
      <c r="D425" s="9"/>
      <c r="E425" s="9"/>
      <c r="F425" s="9"/>
    </row>
    <row r="426" spans="1:6" ht="15.75">
      <c r="A426" s="9"/>
      <c r="B426" s="9"/>
      <c r="C426" s="9"/>
      <c r="D426" s="9"/>
      <c r="E426" s="9"/>
      <c r="F426" s="9"/>
    </row>
    <row r="427" spans="1:6" ht="15.75">
      <c r="A427" s="9"/>
      <c r="B427" s="9"/>
      <c r="C427" s="9"/>
      <c r="D427" s="9"/>
      <c r="E427" s="9"/>
      <c r="F427" s="9"/>
    </row>
    <row r="428" spans="1:6" ht="15.75">
      <c r="A428" s="9"/>
      <c r="B428" s="9"/>
      <c r="C428" s="9"/>
      <c r="D428" s="9"/>
      <c r="E428" s="9"/>
      <c r="F428" s="9"/>
    </row>
    <row r="429" spans="1:6" ht="15.75">
      <c r="A429" s="9"/>
      <c r="B429" s="9"/>
      <c r="C429" s="9"/>
      <c r="D429" s="9"/>
      <c r="E429" s="9"/>
      <c r="F429" s="9"/>
    </row>
    <row r="430" spans="1:6" ht="15.75">
      <c r="A430" s="9"/>
      <c r="B430" s="9"/>
      <c r="C430" s="9"/>
      <c r="D430" s="9"/>
      <c r="E430" s="9"/>
      <c r="F430" s="9"/>
    </row>
    <row r="431" spans="1:6" ht="15.75">
      <c r="A431" s="9"/>
      <c r="B431" s="9"/>
      <c r="C431" s="9"/>
      <c r="D431" s="9"/>
      <c r="E431" s="9"/>
      <c r="F431" s="9"/>
    </row>
    <row r="432" spans="1:6" ht="15.75">
      <c r="A432" s="9"/>
      <c r="B432" s="9"/>
      <c r="C432" s="9"/>
      <c r="D432" s="9"/>
      <c r="E432" s="9"/>
      <c r="F432" s="9"/>
    </row>
    <row r="433" spans="1:6" ht="15.75">
      <c r="A433" s="9"/>
      <c r="B433" s="9"/>
      <c r="C433" s="9"/>
      <c r="D433" s="9"/>
      <c r="E433" s="9"/>
      <c r="F433" s="9"/>
    </row>
    <row r="434" spans="1:6" ht="15.75">
      <c r="A434" s="9"/>
      <c r="B434" s="9"/>
      <c r="C434" s="9"/>
      <c r="D434" s="9"/>
      <c r="E434" s="9"/>
      <c r="F434" s="9"/>
    </row>
    <row r="435" spans="1:6" ht="15.75">
      <c r="A435" s="9"/>
      <c r="B435" s="9"/>
      <c r="C435" s="9"/>
      <c r="D435" s="9"/>
      <c r="E435" s="9"/>
      <c r="F435" s="9"/>
    </row>
    <row r="436" spans="1:6" ht="15.75">
      <c r="A436" s="9"/>
      <c r="B436" s="9"/>
      <c r="C436" s="9"/>
      <c r="D436" s="9"/>
      <c r="E436" s="9"/>
      <c r="F436" s="9"/>
    </row>
    <row r="437" spans="1:6" ht="15.75">
      <c r="A437" s="9"/>
      <c r="B437" s="9"/>
      <c r="C437" s="9"/>
      <c r="D437" s="9"/>
      <c r="E437" s="9"/>
      <c r="F437" s="9"/>
    </row>
    <row r="438" spans="1:6" ht="15.75">
      <c r="A438" s="9"/>
      <c r="B438" s="9"/>
      <c r="C438" s="9"/>
      <c r="D438" s="9"/>
      <c r="E438" s="9"/>
      <c r="F438" s="9"/>
    </row>
    <row r="439" spans="1:6" ht="15.75">
      <c r="A439" s="9"/>
      <c r="B439" s="9"/>
      <c r="C439" s="9"/>
      <c r="D439" s="9"/>
      <c r="E439" s="9"/>
      <c r="F439" s="9"/>
    </row>
    <row r="440" spans="1:6" ht="15.75">
      <c r="A440" s="9"/>
      <c r="B440" s="9"/>
      <c r="C440" s="9"/>
      <c r="D440" s="9"/>
      <c r="E440" s="9"/>
      <c r="F440" s="9"/>
    </row>
    <row r="441" spans="1:6" ht="15.75">
      <c r="A441" s="9"/>
      <c r="B441" s="9"/>
      <c r="C441" s="9"/>
      <c r="D441" s="9"/>
      <c r="E441" s="9"/>
      <c r="F441" s="9"/>
    </row>
    <row r="442" spans="1:6" ht="15.75">
      <c r="A442" s="9"/>
      <c r="B442" s="9"/>
      <c r="C442" s="9"/>
      <c r="D442" s="9"/>
      <c r="E442" s="9"/>
      <c r="F442" s="9"/>
    </row>
    <row r="443" spans="1:6" ht="15.75">
      <c r="A443" s="9"/>
      <c r="B443" s="9"/>
      <c r="C443" s="9"/>
      <c r="D443" s="9"/>
      <c r="E443" s="9"/>
      <c r="F443" s="9"/>
    </row>
    <row r="444" spans="1:6" ht="15.75">
      <c r="A444" s="9"/>
      <c r="B444" s="9"/>
      <c r="C444" s="9"/>
      <c r="D444" s="9"/>
      <c r="E444" s="9"/>
      <c r="F444" s="9"/>
    </row>
    <row r="445" spans="1:6" ht="15.75">
      <c r="A445" s="9"/>
      <c r="B445" s="9"/>
      <c r="C445" s="9"/>
      <c r="D445" s="9"/>
      <c r="E445" s="9"/>
      <c r="F445" s="9"/>
    </row>
    <row r="446" spans="1:6" ht="15.75">
      <c r="A446" s="9"/>
      <c r="B446" s="9"/>
      <c r="C446" s="9"/>
      <c r="D446" s="9"/>
      <c r="E446" s="9"/>
      <c r="F446" s="9"/>
    </row>
    <row r="447" spans="1:6" ht="15.75">
      <c r="A447" s="9"/>
      <c r="B447" s="9"/>
      <c r="C447" s="9"/>
      <c r="D447" s="9"/>
      <c r="E447" s="9"/>
      <c r="F447" s="9"/>
    </row>
    <row r="448" spans="1:6" ht="15.75">
      <c r="A448" s="9"/>
      <c r="B448" s="9"/>
      <c r="C448" s="9"/>
      <c r="D448" s="9"/>
      <c r="E448" s="9"/>
      <c r="F448" s="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UGS</cp:lastModifiedBy>
  <cp:lastPrinted>2007-01-08T08:50:49Z</cp:lastPrinted>
  <dcterms:created xsi:type="dcterms:W3CDTF">2001-04-23T06:27:09Z</dcterms:created>
  <dcterms:modified xsi:type="dcterms:W3CDTF">2007-01-12T09:09:16Z</dcterms:modified>
  <cp:category/>
  <cp:version/>
  <cp:contentType/>
  <cp:contentStatus/>
  <cp:revision>1</cp:revision>
</cp:coreProperties>
</file>