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7"/>
  </bookViews>
  <sheets>
    <sheet name="zał.1" sheetId="1" r:id="rId1"/>
    <sheet name="zał.2" sheetId="2" r:id="rId2"/>
    <sheet name="zał.4" sheetId="3" r:id="rId3"/>
    <sheet name="zał.5" sheetId="4" r:id="rId4"/>
    <sheet name="zał.7- inwetycje" sheetId="5" r:id="rId5"/>
    <sheet name="zał. - 8 UE" sheetId="6" r:id="rId6"/>
    <sheet name="zał.9 - dotacje" sheetId="7" r:id="rId7"/>
    <sheet name="zał. 10 FS" sheetId="8" r:id="rId8"/>
    <sheet name="zał.11 och. śr." sheetId="9" r:id="rId9"/>
  </sheets>
  <definedNames>
    <definedName name="_xlnm.Print_Area" localSheetId="7">'zał. 10 FS'!$A$1:$I$325</definedName>
    <definedName name="_xlnm.Print_Area" localSheetId="8">'zał.11 och. śr.'!$A$1:$J$27</definedName>
    <definedName name="_xlnm.Print_Area" localSheetId="1">'zał.2'!$A$1:$M$91</definedName>
    <definedName name="_xlnm.Print_Area" localSheetId="2">'zał.4'!$A$1:$I$81</definedName>
    <definedName name="_xlnm.Print_Area" localSheetId="4">'zał.7- inwetycje'!$A$1:$I$61</definedName>
    <definedName name="_xlnm.Print_Titles" localSheetId="5">'zał. - 8 UE'!$6:$9</definedName>
    <definedName name="_xlnm.Print_Titles" localSheetId="7">'zał. 10 FS'!$7:$10</definedName>
    <definedName name="_xlnm.Print_Titles" localSheetId="8">'zał.11 och. śr.'!$5:$7</definedName>
    <definedName name="_xlnm.Print_Titles" localSheetId="1">'zał.2'!$9:$11</definedName>
    <definedName name="_xlnm.Print_Titles" localSheetId="2">'zał.4'!$6:$11</definedName>
    <definedName name="_xlnm.Print_Titles" localSheetId="4">'zał.7- inwetycje'!$5:$8</definedName>
    <definedName name="_xlnm.Print_Titles" localSheetId="6">'zał.9 - dotacje'!$8:$10</definedName>
  </definedNames>
  <calcPr fullCalcOnLoad="1"/>
</workbook>
</file>

<file path=xl/sharedStrings.xml><?xml version="1.0" encoding="utf-8"?>
<sst xmlns="http://schemas.openxmlformats.org/spreadsheetml/2006/main" count="953" uniqueCount="692">
  <si>
    <t>Załącznik nr 1</t>
  </si>
  <si>
    <t xml:space="preserve">    Dział</t>
  </si>
  <si>
    <t>Wyszczególnienie</t>
  </si>
  <si>
    <t>Plan po zmianach</t>
  </si>
  <si>
    <t>% wykonania planu</t>
  </si>
  <si>
    <t>1.</t>
  </si>
  <si>
    <t>2.</t>
  </si>
  <si>
    <t>3.</t>
  </si>
  <si>
    <t>4.</t>
  </si>
  <si>
    <t>5.</t>
  </si>
  <si>
    <t>6.</t>
  </si>
  <si>
    <t>010</t>
  </si>
  <si>
    <t xml:space="preserve"> Rolnictwo i łowiectwo</t>
  </si>
  <si>
    <t>020</t>
  </si>
  <si>
    <t xml:space="preserve"> Leśnictwo</t>
  </si>
  <si>
    <t>Transport i łączność</t>
  </si>
  <si>
    <t xml:space="preserve"> Gospodarka mieszkaniowa </t>
  </si>
  <si>
    <t xml:space="preserve"> Urzędy naczelnych organów władzy państwowej </t>
  </si>
  <si>
    <t xml:space="preserve"> kontroli  i ochrony prawa oraz sądownictwa </t>
  </si>
  <si>
    <t xml:space="preserve"> Bezpieczeństwo publiczne i ochrona</t>
  </si>
  <si>
    <t xml:space="preserve"> przeciwpożarowa</t>
  </si>
  <si>
    <t xml:space="preserve"> Dochody od osób prawnych, od osób fizycznych</t>
  </si>
  <si>
    <t xml:space="preserve"> i od innych jednostek nie posiadających osobowości</t>
  </si>
  <si>
    <t xml:space="preserve"> prawnej oraz wydatki związane z ich poborem</t>
  </si>
  <si>
    <t xml:space="preserve"> Różne rozliczenia</t>
  </si>
  <si>
    <t xml:space="preserve"> Oświata i wychowanie</t>
  </si>
  <si>
    <t xml:space="preserve"> Pomoc społeczna</t>
  </si>
  <si>
    <t xml:space="preserve"> Edukacyjna opieka wychowawcza</t>
  </si>
  <si>
    <t xml:space="preserve"> Gospodarka komunalna i ochrona środowiska</t>
  </si>
  <si>
    <t xml:space="preserve"> Kultura i ochrona dziedzictwa narodowego</t>
  </si>
  <si>
    <t>Kultura fizyczna i sport</t>
  </si>
  <si>
    <t xml:space="preserve"> Ogółem dochody:</t>
  </si>
  <si>
    <t xml:space="preserve">     Lp.</t>
  </si>
  <si>
    <t xml:space="preserve">               Wyszczególnienie</t>
  </si>
  <si>
    <t xml:space="preserve">      I.</t>
  </si>
  <si>
    <t>II.</t>
  </si>
  <si>
    <t>III.</t>
  </si>
  <si>
    <t>RAZEM</t>
  </si>
  <si>
    <t xml:space="preserve">Dział </t>
  </si>
  <si>
    <t>Rozdział</t>
  </si>
  <si>
    <t>Paragraf</t>
  </si>
  <si>
    <t>Dotacje na realizację zadań zleconych</t>
  </si>
  <si>
    <t>Wydatki</t>
  </si>
  <si>
    <t>bieżące</t>
  </si>
  <si>
    <t>inwestycyjne</t>
  </si>
  <si>
    <t xml:space="preserve">Plan po </t>
  </si>
  <si>
    <t>Wykonanie</t>
  </si>
  <si>
    <t xml:space="preserve">% </t>
  </si>
  <si>
    <t>zmianach</t>
  </si>
  <si>
    <t xml:space="preserve">Administracja publiczna </t>
  </si>
  <si>
    <t xml:space="preserve">Urzędy wojewódzkie </t>
  </si>
  <si>
    <t xml:space="preserve">dotacje celowe otrzymane z budżetu państwa na </t>
  </si>
  <si>
    <t xml:space="preserve">realizację zadań bieżących z zakresu administracji </t>
  </si>
  <si>
    <t>razem dział 750</t>
  </si>
  <si>
    <t>Urzędy naczelnych organów władzy państwowej</t>
  </si>
  <si>
    <t>kontroli i ochrony prawa oraz sądownictwa</t>
  </si>
  <si>
    <t xml:space="preserve">kontroli i ochrony prawa </t>
  </si>
  <si>
    <t>razem dział 751</t>
  </si>
  <si>
    <t>Bezpieczeństwo publiczne i ochrona</t>
  </si>
  <si>
    <t>przeciwpożarowa</t>
  </si>
  <si>
    <t>Obrona cywilna</t>
  </si>
  <si>
    <t>razem dział 754</t>
  </si>
  <si>
    <t>Opieka społeczna</t>
  </si>
  <si>
    <t>Składki na ubezpieczenie zdrowotne opłacane za</t>
  </si>
  <si>
    <t>razem dział 852</t>
  </si>
  <si>
    <t>Ogółem</t>
  </si>
  <si>
    <t>Działalnośc usługowa</t>
  </si>
  <si>
    <t xml:space="preserve"> i od innych jednostek nie posiadających osob.</t>
  </si>
  <si>
    <t>Obsługa długu publicznego</t>
  </si>
  <si>
    <t>Ochrona zdrowia</t>
  </si>
  <si>
    <t xml:space="preserve"> Ogółem wydatki:</t>
  </si>
  <si>
    <t>L.p.</t>
  </si>
  <si>
    <t>Dział</t>
  </si>
  <si>
    <t>01010</t>
  </si>
  <si>
    <t>RAZEM DZIAŁ 010</t>
  </si>
  <si>
    <t>RAZEM DZIAŁ 600</t>
  </si>
  <si>
    <t>RAZEM DZIAŁ 700</t>
  </si>
  <si>
    <t>RAZEM DZIAŁ 750</t>
  </si>
  <si>
    <t>RAZEM DZIAŁ 754</t>
  </si>
  <si>
    <t>RAZEM DZIAŁ 801</t>
  </si>
  <si>
    <t>RAZEM DZIAŁ 900</t>
  </si>
  <si>
    <t>OGÓŁEM</t>
  </si>
  <si>
    <t xml:space="preserve">                                   </t>
  </si>
  <si>
    <t>% wykonanie planu</t>
  </si>
  <si>
    <t xml:space="preserve">Struktura dochodów </t>
  </si>
  <si>
    <t>§</t>
  </si>
  <si>
    <t>6290</t>
  </si>
  <si>
    <t>0970</t>
  </si>
  <si>
    <t>0920</t>
  </si>
  <si>
    <t>0910</t>
  </si>
  <si>
    <t>0830</t>
  </si>
  <si>
    <t>2360</t>
  </si>
  <si>
    <t>0400</t>
  </si>
  <si>
    <t>DOTACJE Z BUDŻETU PAŃSTWA, w tym:</t>
  </si>
  <si>
    <t>Struktura</t>
  </si>
  <si>
    <t>Plan</t>
  </si>
  <si>
    <t>Rolnictwo i łowiectwo</t>
  </si>
  <si>
    <t>01095</t>
  </si>
  <si>
    <t>Pozostała działalność</t>
  </si>
  <si>
    <t>400</t>
  </si>
  <si>
    <t>Oświata i wychowanie</t>
  </si>
  <si>
    <t>Kultura i ochrona dziedzictwa narodowego</t>
  </si>
  <si>
    <t>Gospodarka komunalna i ochrona środowiska</t>
  </si>
  <si>
    <t>Edukacyjna opieka wychowawcza</t>
  </si>
  <si>
    <t>Pomoc społeczna</t>
  </si>
  <si>
    <t>Dochody od osób prawnych, od osób fizycznych</t>
  </si>
  <si>
    <t>Różne rozliczenia</t>
  </si>
  <si>
    <t xml:space="preserve">Urzędy naczelnych organów władzy państwowej </t>
  </si>
  <si>
    <t>Administracja publiczna</t>
  </si>
  <si>
    <t xml:space="preserve">Gospodarka mieszkaniowa </t>
  </si>
  <si>
    <t>x</t>
  </si>
  <si>
    <t>DOCHODY  WŁASNE, w tym:</t>
  </si>
  <si>
    <t>Wytwarzanie i zaopatrywanie w energię elektryczną, gaz i wodę</t>
  </si>
  <si>
    <t>Załącznik nr 4</t>
  </si>
  <si>
    <t>prawnej oraz wydatki związane z ich poborem</t>
  </si>
  <si>
    <t>7.</t>
  </si>
  <si>
    <t>wg uchwały budżetowej</t>
  </si>
  <si>
    <t>po zmianach</t>
  </si>
  <si>
    <t>(kol.6/5)</t>
  </si>
  <si>
    <t>1. dochody z podatków:</t>
  </si>
  <si>
    <t>0320</t>
  </si>
  <si>
    <t xml:space="preserve">podatek rolny </t>
  </si>
  <si>
    <t>0310</t>
  </si>
  <si>
    <t>podatek od nieruchomości</t>
  </si>
  <si>
    <t>0330</t>
  </si>
  <si>
    <t xml:space="preserve">podatek leśny </t>
  </si>
  <si>
    <t>0340</t>
  </si>
  <si>
    <t xml:space="preserve">podatek środków transportowych </t>
  </si>
  <si>
    <t>0350</t>
  </si>
  <si>
    <t xml:space="preserve">podatek od działalności gospodarczej osób fizycznych,opłacany w formie karty podatkowej </t>
  </si>
  <si>
    <t>0360</t>
  </si>
  <si>
    <t xml:space="preserve">podatek od spadków i darowizn </t>
  </si>
  <si>
    <t>0500</t>
  </si>
  <si>
    <t xml:space="preserve">podatek od czynnosci cywilnoprawnych </t>
  </si>
  <si>
    <t>0370</t>
  </si>
  <si>
    <t>2. wpływy z opłat: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</si>
  <si>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</si>
  <si>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</si>
  <si>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</si>
  <si>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</si>
  <si>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</si>
  <si>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</si>
  <si>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</si>
  <si>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 xml:space="preserve">wpływy z opłaty produktowej </t>
  </si>
  <si>
    <t xml:space="preserve">3. dochody uzyskiwane przez gminne jednostki budżetowe                                                                                                                                                                     </t>
  </si>
  <si>
    <t>0750</t>
  </si>
  <si>
    <t xml:space="preserve">4. dochody z majątku gminy:                                                  </t>
  </si>
  <si>
    <t>dochody z najmu i dzierżawy składników manjątkowych Skarbu Państwa, j.s.t.lub innych jednostek zaliczanych do sektora finansów publicznych oraz innych umów o podobnym charakterze</t>
  </si>
  <si>
    <t>0470</t>
  </si>
  <si>
    <t>wpływy z opłat za zarząd, użytkowanie, uzytkowanie wieczyste nieruchomości</t>
  </si>
  <si>
    <t>0760</t>
  </si>
  <si>
    <t>wpływy z tytułu przekształcenia użytkowania wieczystego przysługującego osobom fizycznym w prawo własności</t>
  </si>
  <si>
    <t>0770</t>
  </si>
  <si>
    <t xml:space="preserve">wpływy z tytułu odpłatnego nabycia prawa własności oraz prawa użytkowania wieczystego nieruchomości </t>
  </si>
  <si>
    <t>0870</t>
  </si>
  <si>
    <t>5. dochody należne gminie z tytułu dochodów uzyskiwanych na rzecz budżetu państwa w związku z realizacją zadań z zakresu administracji rządowej i innych zadań zleconych ustawami</t>
  </si>
  <si>
    <t xml:space="preserve">6. wpływy z odsetek :                                                                                                                   </t>
  </si>
  <si>
    <t>odsetki od nieterminowych wpłat z tytułu podatków i opłat</t>
  </si>
  <si>
    <t>pozostałe odsetki</t>
  </si>
  <si>
    <t xml:space="preserve">7. dotacje od innych j.s.t.                                                                                                                       </t>
  </si>
  <si>
    <t>0010</t>
  </si>
  <si>
    <t>podatek dochodowy od osób fizycznych</t>
  </si>
  <si>
    <t>0020</t>
  </si>
  <si>
    <t>podatek  dochodowy od osób prawnych</t>
  </si>
  <si>
    <t>2680</t>
  </si>
  <si>
    <t>rekompensaty utraconych dochodów w podatkach i opłatach lokalnych (z PFRON)</t>
  </si>
  <si>
    <t>SUBWENCJA, w tym:</t>
  </si>
  <si>
    <t>2920</t>
  </si>
  <si>
    <t>subwencje ogólne z budżetu państwa (część oświatowa)</t>
  </si>
  <si>
    <t>subwencje ogólne z budżetu państwa (część wyrównawcza)</t>
  </si>
  <si>
    <t>2010</t>
  </si>
  <si>
    <t>dotacje celowe z budżetu państwa na realizację zadań bieżących z zakresu administracji rządowej oraz innych zadań zleconych gminie ustawami</t>
  </si>
  <si>
    <t>6330</t>
  </si>
  <si>
    <t>2030</t>
  </si>
  <si>
    <t>dotacje celowe z budżetu państwa na realizację własnych zadań bieżących gmin</t>
  </si>
  <si>
    <t>Załącznik nr 2</t>
  </si>
  <si>
    <t>Załącznik nr 5</t>
  </si>
  <si>
    <t>Załącznik nr 7</t>
  </si>
  <si>
    <t xml:space="preserve">Świadczenia rodzinne, świadczenie z funduszu alimentacyjnego oraz składki na ubezpieczenia emerytalne i rentowe z ubezpieczenia społecznego </t>
  </si>
  <si>
    <t>osoby pobierające niektóre świadczenia z pomocy społecznej, niektóre świadczenia rodzinne oraz za osoby uczestniczące w zajęciach w centrum integracji społecznej</t>
  </si>
  <si>
    <t>Usługi opiekuńcze i specjalistyczne usługi opiekuńcze</t>
  </si>
  <si>
    <t>01041</t>
  </si>
  <si>
    <t>40002</t>
  </si>
  <si>
    <t>RAZEM DZIAŁ 400</t>
  </si>
  <si>
    <t>70005</t>
  </si>
  <si>
    <t>92109</t>
  </si>
  <si>
    <t>RAZEM DZIAŁ 921</t>
  </si>
  <si>
    <t>opłata od posiadania psów</t>
  </si>
  <si>
    <t>dochody z najmu i dzierżawy składników majątkowych Skarbu Państwa, j.s.t.lub innych jednostek zaliczanych do sektora finansów publicznych oraz innych umów o podobnym charakterze (wynajem pomieszczeń biurowych)</t>
  </si>
  <si>
    <t>w tym</t>
  </si>
  <si>
    <t>Dochody 
bieżące</t>
  </si>
  <si>
    <t>Dochody
 majątowe</t>
  </si>
  <si>
    <t>w tym:</t>
  </si>
  <si>
    <t>2020</t>
  </si>
  <si>
    <t>0690</t>
  </si>
  <si>
    <t>wpływy z różnych opłat</t>
  </si>
  <si>
    <t>dotacje celowe otrzymane z budżetu państwa na zadania bieżące realizowane przez gminę na podstawie porozumień  z organami administracji rządowej</t>
  </si>
  <si>
    <t>2009</t>
  </si>
  <si>
    <t>9. inne, w tym:</t>
  </si>
  <si>
    <t>Działalność usługowa</t>
  </si>
  <si>
    <t>-</t>
  </si>
  <si>
    <t xml:space="preserve">razem dział 010 </t>
  </si>
  <si>
    <t>Kanalizacja gminy, w tym: Jagodnik, Boleścin, Komorów</t>
  </si>
  <si>
    <r>
      <t>Zakupy inwestycyjne OSP (</t>
    </r>
    <r>
      <rPr>
        <sz val="11"/>
        <rFont val="Arial"/>
        <family val="0"/>
      </rPr>
      <t>§</t>
    </r>
    <r>
      <rPr>
        <sz val="8.25"/>
        <rFont val="Times New Roman"/>
        <family val="1"/>
      </rPr>
      <t xml:space="preserve"> 6060)</t>
    </r>
  </si>
  <si>
    <t>wykonania</t>
  </si>
  <si>
    <t>01078</t>
  </si>
  <si>
    <t>renta planistyczna</t>
  </si>
  <si>
    <t>opłata za zajęcie pasa drogowego</t>
  </si>
  <si>
    <t xml:space="preserve">bieżące </t>
  </si>
  <si>
    <t>majątkowe</t>
  </si>
  <si>
    <t>Załącznik nr 8</t>
  </si>
  <si>
    <t>Wydatki wg źródeł</t>
  </si>
  <si>
    <t>środki własne</t>
  </si>
  <si>
    <t>dotacje</t>
  </si>
  <si>
    <t>dochody
własne</t>
  </si>
  <si>
    <t>RPO/PROW/
FS</t>
  </si>
  <si>
    <t>Dolnośl. Urząd Woje-wódzki</t>
  </si>
  <si>
    <t>8.</t>
  </si>
  <si>
    <t>10.</t>
  </si>
  <si>
    <t>WYDATKI BIEŻĄCE, w tym:</t>
  </si>
  <si>
    <t>Projekt pn  "Nie masz haka na bystrzaka"</t>
  </si>
  <si>
    <t>80101</t>
  </si>
  <si>
    <t xml:space="preserve">RAZEM DZIAŁ </t>
  </si>
  <si>
    <t>Projekt pn. "Nie stój w miejscu - bądź aktywny"</t>
  </si>
  <si>
    <t>85214</t>
  </si>
  <si>
    <t>85219</t>
  </si>
  <si>
    <t>WYDATKI MAJĄTKOWE, w tym:</t>
  </si>
  <si>
    <t>9</t>
  </si>
  <si>
    <t>Struktura wydatków mająt-
kowych</t>
  </si>
  <si>
    <t>dotacje celowe w ramach programów finansowanych z udziałem środków europejskich ... - program "Nie stój w miejscu - bądź aktywny"</t>
  </si>
  <si>
    <t>dotacje celowe w ramach programów finansowanych z udziałem środków europejskich ...  - program "Nie masz haka na bystrzaka"</t>
  </si>
  <si>
    <t>dotacje celowe w ramach programów finansowanych z udziałem środków europejskich ...  - program "Nie stój w miejscu - bądź aktywny"</t>
  </si>
  <si>
    <t>dotacje celowe w ramach programów finansowanych z udziałem środków europejskich ...  - zakończenie wodociągowania….</t>
  </si>
  <si>
    <t>2007</t>
  </si>
  <si>
    <t>6207</t>
  </si>
  <si>
    <t>6297</t>
  </si>
  <si>
    <t xml:space="preserve">środki na dofinansowanie własnych inwestycji gmin pozyskane z innych źródeł (wpłaty na wodociągi)                                                                                      </t>
  </si>
  <si>
    <t xml:space="preserve">wpływy z różnych dochodów  </t>
  </si>
  <si>
    <t>6630</t>
  </si>
  <si>
    <t>dotacje celowe w ramach programów finansowanych z udziałem środków europejskich ...  - szkolne schronisko w Lubachowie</t>
  </si>
  <si>
    <t>Wybory Prezydenta Rzeczypospolitej Polskiej</t>
  </si>
  <si>
    <t>rządowej oraz innych zadań zleconych gminie ustawami</t>
  </si>
  <si>
    <t>dotacje celowe otrzymane z budżetu państwa na realizację zadań bieżących z zakresu administracji rządowej oraz innych zadań zleconych gminie ustawami</t>
  </si>
  <si>
    <t>Rozdz.</t>
  </si>
  <si>
    <t>z tego dotacja:</t>
  </si>
  <si>
    <t>Uwagi</t>
  </si>
  <si>
    <t>podmiotowa</t>
  </si>
  <si>
    <t>celowa</t>
  </si>
  <si>
    <t>I. Jednostki sektora finansów publicznych</t>
  </si>
  <si>
    <t>a/ bieżące</t>
  </si>
  <si>
    <t>b/ majątkowe</t>
  </si>
  <si>
    <t>1. Samorządowe instytucje kultury</t>
  </si>
  <si>
    <t>a/ bieżące, w tym:</t>
  </si>
  <si>
    <t>Gminny Ośrodek Kultury, Sportu i Rekreacji</t>
  </si>
  <si>
    <t>Biblioteka Publiczna Gminy Świdnica</t>
  </si>
  <si>
    <t>b/ majątkowe, w tym:</t>
  </si>
  <si>
    <t>2. Pozostałe podmioty</t>
  </si>
  <si>
    <t xml:space="preserve">Starostwo Powiatowe </t>
  </si>
  <si>
    <t>pomoc finansowa - zakup drabiny dla PSP</t>
  </si>
  <si>
    <t>Przedszkole Specjalne w Świdnicy</t>
  </si>
  <si>
    <t>partycypacja w kosztach pobytu dzieci z terenu Gminy Świdnica</t>
  </si>
  <si>
    <t>Starostwo Powiatowe</t>
  </si>
  <si>
    <t>II. Jednostki spoza sektora finansów publicznych</t>
  </si>
  <si>
    <t>1. Pozostałe podmioty</t>
  </si>
  <si>
    <t>Przedszkole Żarów</t>
  </si>
  <si>
    <t>Przedszkole Pieszyce</t>
  </si>
  <si>
    <t>Przedszkole Boleścin</t>
  </si>
  <si>
    <t>Ochrona  i konseracja zabytków</t>
  </si>
  <si>
    <t>Zadania w zakresie kultury fizycznej i sportu</t>
  </si>
  <si>
    <t>Razem dotacje</t>
  </si>
  <si>
    <t>%
wykonania
planu</t>
  </si>
  <si>
    <t>Ochrona zwierząt</t>
  </si>
  <si>
    <t>AZYL Stowarzyszenie Przyjaciół Zwierząt</t>
  </si>
  <si>
    <t>Budowa kanalizacji sanitarnej we wsi Grodziszcze</t>
  </si>
  <si>
    <t>Wykup działek  (§ 6060)</t>
  </si>
  <si>
    <t>Budowa budynku komunalnego w Pszennie</t>
  </si>
  <si>
    <t>70004</t>
  </si>
  <si>
    <t>Budowa remizy OSP w Grodziszczu</t>
  </si>
  <si>
    <t>Zadania inwestycyjne w ramach porządkowania gospodarki wodno- ściekowej w gminie</t>
  </si>
  <si>
    <t>RAZEM DZIAŁ 926</t>
  </si>
  <si>
    <t>* zadanie realizowane z wyprzedzającym finansowaniem z BGK</t>
  </si>
  <si>
    <t>9.</t>
  </si>
  <si>
    <t>Załącznik nr 9</t>
  </si>
  <si>
    <t>Załącznik nr 10</t>
  </si>
  <si>
    <t xml:space="preserve">Lp </t>
  </si>
  <si>
    <t>Nazwa Sołectwa</t>
  </si>
  <si>
    <t>Środki funduszu przypadające na dane Sołectwo (art.2 ust.1 Ustawy o funduszu sołeckim)</t>
  </si>
  <si>
    <t>Przedsięwzięcia przewidziane do realizacji według wniosku Sołectwa</t>
  </si>
  <si>
    <t>Wydatki w ramach funduszu sołeckiego</t>
  </si>
  <si>
    <t>1</t>
  </si>
  <si>
    <t>Bojanice</t>
  </si>
  <si>
    <t>Razem</t>
  </si>
  <si>
    <t>Boleścin</t>
  </si>
  <si>
    <t>Burkatów</t>
  </si>
  <si>
    <t>Zakup materiałów na koszenie terenów gminnych</t>
  </si>
  <si>
    <t>Bystrzyca Dolna</t>
  </si>
  <si>
    <t>Bystrzyca Górna</t>
  </si>
  <si>
    <t>Gogołów</t>
  </si>
  <si>
    <t>Organizacja Dnia Dziecka</t>
  </si>
  <si>
    <t>Jakubów</t>
  </si>
  <si>
    <t>Komorów</t>
  </si>
  <si>
    <t>Krzczonów</t>
  </si>
  <si>
    <t>Krzyżowa</t>
  </si>
  <si>
    <t>Zakup paliwa</t>
  </si>
  <si>
    <t>Dzień Dziecka</t>
  </si>
  <si>
    <t>Dożynki</t>
  </si>
  <si>
    <t>Lubachów</t>
  </si>
  <si>
    <t>Utrzymanie estetyki wsi</t>
  </si>
  <si>
    <t>Lutomia Dolna</t>
  </si>
  <si>
    <t>Lutomia Górna</t>
  </si>
  <si>
    <t>Organizacja Dnia Seniora</t>
  </si>
  <si>
    <t>Organizacja Dożynek Wiejskich</t>
  </si>
  <si>
    <t>Organizacja zabawy dla dzieci</t>
  </si>
  <si>
    <t>Organizacja zabawy dla rolników "Święto Ziemniaka"</t>
  </si>
  <si>
    <t>Utrzymanie kosiarek sołeckich oraz zakupy materiałowe</t>
  </si>
  <si>
    <t>Zakup wyposażenia dla sekcji tenisa stołowego</t>
  </si>
  <si>
    <t>Makowice</t>
  </si>
  <si>
    <t>Działalność kulturalna</t>
  </si>
  <si>
    <t>Miłochów</t>
  </si>
  <si>
    <t>Modliszów</t>
  </si>
  <si>
    <t>Mokrzeszów</t>
  </si>
  <si>
    <t>Niegoszów</t>
  </si>
  <si>
    <t>Umowa-zlecenie na koszenie</t>
  </si>
  <si>
    <t>Dofinansowanie imprezy kulturalnej</t>
  </si>
  <si>
    <t>Opoczka</t>
  </si>
  <si>
    <t xml:space="preserve">Organizacja imprez </t>
  </si>
  <si>
    <t>Panków</t>
  </si>
  <si>
    <t>Pogorzała</t>
  </si>
  <si>
    <t>Pszenno</t>
  </si>
  <si>
    <t>Słotwina</t>
  </si>
  <si>
    <t>Sulisławice</t>
  </si>
  <si>
    <t>Zakup sprzętu sportowego</t>
  </si>
  <si>
    <t>Stachowice</t>
  </si>
  <si>
    <t xml:space="preserve">Wieruszów </t>
  </si>
  <si>
    <t>Wilków</t>
  </si>
  <si>
    <t>Imprezy kulturalne</t>
  </si>
  <si>
    <t>Wiśniowa</t>
  </si>
  <si>
    <t>Witoszów Dolny</t>
  </si>
  <si>
    <t>Witoszów Górny</t>
  </si>
  <si>
    <t>Zawiszów</t>
  </si>
  <si>
    <t>Suma środków przypadająca na wszystkie sołectwa w gminie</t>
  </si>
  <si>
    <t>Sporządził: Jarosław Sobol</t>
  </si>
  <si>
    <t>Lp.</t>
  </si>
  <si>
    <t>Wydatki  bieżące       PLAN</t>
  </si>
  <si>
    <t>Wydatki majątkowe PLAN</t>
  </si>
  <si>
    <t>Wydatki majątkowe WYKONANIE</t>
  </si>
  <si>
    <t>Suma wydatków WYKONANIE</t>
  </si>
  <si>
    <t>8. środki z programów finansowanych z udziałem środków europejskich</t>
  </si>
  <si>
    <t>Spis powszechny i inne</t>
  </si>
  <si>
    <t>Rozbudowa i ocieplenie budynku świetlicy wiejskiej wraz z przebudową miejsc postojowych do obsługi boiska sportowego w Grodziszczu,  w ramach "Odnowy i rozwoju wsi"</t>
  </si>
  <si>
    <t xml:space="preserve">środki na dofinansowanie własnych inwestycji gmin pozyskane z innych źródeł (Fundusze Strukturalne) - kanaliz. Grodziszcze                                                                                                                                           </t>
  </si>
  <si>
    <t>Zakup pompy dla OSP</t>
  </si>
  <si>
    <t>Budowa boiska trawiastego we wsi Jagodnik w ramach działania LEADER - Małe Projekty</t>
  </si>
  <si>
    <t>80110</t>
  </si>
  <si>
    <t>*</t>
  </si>
  <si>
    <t>Społeczne Przedzkole "Akademia Przedszkolaka" w Świdnicy</t>
  </si>
  <si>
    <t>Niepubliczne  Przedzkole "Europejska Akademia Dziecka" w Świdnicy</t>
  </si>
  <si>
    <t>Przedszkole Niepubliczne "Wesoła Piątka" w Świdnicy</t>
  </si>
  <si>
    <t>Punkt Przedzkolny w Bojanicach</t>
  </si>
  <si>
    <t>Punkt Przedzkolny w Komorowie</t>
  </si>
  <si>
    <t>Punkt Przedzkolny w Pankowie</t>
  </si>
  <si>
    <t>dofinasowanie zadania inw. Pn. "Budowa drogi powiatowej nr 3396D na odcinku pomiędzy drogą krajową nr 5 a drogą wojewódzką nr 382 i ul. Stęczyńskiego w Świdnicy"</t>
  </si>
  <si>
    <t>Wybory do rad gmin, rad powiatów i sejmików województw, wybory wójtów, burmistrzów i prezydentów miast oraz referenda gminne, powiatowe i wojewódzkie</t>
  </si>
  <si>
    <t>Grodziszcze *</t>
  </si>
  <si>
    <t>**</t>
  </si>
  <si>
    <t>SUMA</t>
  </si>
  <si>
    <t>Zakup średniego samochodu ratowniczo- gaśniczego uterenowionego z napędem na 2 osie 4x4 dla OSP Lutomia Dolna</t>
  </si>
  <si>
    <t>Plan na 2011 r.</t>
  </si>
  <si>
    <t>Plan na 2011 r.               /po zmianach /</t>
  </si>
  <si>
    <t>Obrona narodowa</t>
  </si>
  <si>
    <t>Ogrody botaniczne i zoologiczne oraz naturalne obszary i obiekty chronionej przyrody</t>
  </si>
  <si>
    <t>Kultura fizyczna</t>
  </si>
  <si>
    <r>
      <t xml:space="preserve">REALIZACJA DOCHODÓW BUDŻETOWYCH wg działów klasyfikacji budżetowej w  I  półroczu 2011 roku </t>
    </r>
    <r>
      <rPr>
        <b/>
        <sz val="10"/>
        <rFont val="Arial"/>
        <family val="0"/>
      </rPr>
      <t xml:space="preserve"> </t>
    </r>
  </si>
  <si>
    <t>WYKONANIE DOCHODÓW BUDŻETU GMINY W  I półroczu 2011 ROKU WEDŁUG ŹRÓDEŁ UZYSKANIA</t>
  </si>
  <si>
    <t>Plan na 2011 rok</t>
  </si>
  <si>
    <t>w  I półroczu 2011 r.</t>
  </si>
  <si>
    <t>2330</t>
  </si>
  <si>
    <t>dotacje celowe otrzymane od samorządu województwa na zadania bieżące realizowane na podstawie umów miedzy j.s.t.(doposażenie świetlic wiejskich w Grodziszczu i Witoszowie D. w ramach konkursu "Odnowa Dolnośląskiej Wsi ")</t>
  </si>
  <si>
    <t>dotacje celowe otrzymane od samorządu województwa na inwestycje realizowane na podstawie umów miedzy j.s.t. - doposażenie świetlic wiejskich w Grodziszczu i Witoszowie D. w ramach konkursu "Odnowa Dolnośląskiej Wsi "</t>
  </si>
  <si>
    <t>dotacje celowe otrzymane od samorządu województwa na inwestycje realizowane na podstawi umów między j.s.t. - budowa kompleksu boisk sportowych w ramach programu "Moje boisko - Orlik 2012"</t>
  </si>
  <si>
    <t>dotacje celowe w ramach programów finansowanych z udziałem środków europejskich ...  - program "Myślaczki"</t>
  </si>
  <si>
    <t>dotacje celowe w ramach programów finansowanych z udziałem środków europejskich ...  - budowa kanalizacji sanitarnej we wsi Grodziszcze</t>
  </si>
  <si>
    <t>dotacje celowe w ramach programów finansowanych z udziałem środków europejskich ...  - rozbudowa i oieplenie świetlicy wiejskiej ….. w Grodziszczu….</t>
  </si>
  <si>
    <t>dotacje celowe w ramach programów finansowanych z udziałem środków europejskich ...  - zagospodarowanie centrum wsi Bystrzyca Górna …</t>
  </si>
  <si>
    <t>dotacje celowe w ramach programów finansowanych z udziałem środków europejskich ... - termomodernizacja budynku SP w Bystrzycy Grn.</t>
  </si>
  <si>
    <t>dotacje celowe w ramach programów finansowanych z udziałem środków europejskich ... - termomodernizacja budynku Gimnazjum w Witoszowie Dln. …</t>
  </si>
  <si>
    <t>dotacje celowe w ramach programów finansowanych z udziałem środków europejskich ...  - remont świetlicy wiejskiej w Mokrzeszowie</t>
  </si>
  <si>
    <t>dotacje celowe w ramach programów finansowanych z udziałem środków europejskich ...  - remont świetlicy wiejskiej w Bojanicach</t>
  </si>
  <si>
    <t>dotacje celowe w ramach programów finansowanych z udziałem środków europejskich ...  - przebudowa boiska spotowego … w Bystrzycy Grn.</t>
  </si>
  <si>
    <t xml:space="preserve">środki na dofinansowanie własnych inwestycji gmin pozyskane z innych źródeł (Fund. Strukt.) - odnowa i rozwój wsi w gminie                                                                                                                                         </t>
  </si>
  <si>
    <t xml:space="preserve">środki na dofinansowanie własnych inwestycji gmin pozyskane z innych źródeł (Fund. Strukt.) -  rozbudowa i oieplenie świetlicy wiejskiej ….. w Grodziszczu….                                                                                                                                          </t>
  </si>
  <si>
    <t xml:space="preserve">środki na dofinansowanie własnych inwestycji gmin pozyskane z innych źródeł (Fund. Strukt.) - zagospodarowanie świetlicy w Pszennie                                                                                                                                        </t>
  </si>
  <si>
    <t xml:space="preserve">środki na dofinansowanie własnych inwestycji gmin pozyskane z innych źródeł (Fund. Strukt.) - termomodernizacja wiejskiego domu kultury w Bystrzycy Grn. ...                                                                                                                                      </t>
  </si>
  <si>
    <t xml:space="preserve">środki na dofinansowanie własnych inwestycji gmin pozyskane z innych źródeł (Fundusze Strukturalne)  - przebudowa boiska ... w Bystrzycy Grn.                                                                                                                                       </t>
  </si>
  <si>
    <t xml:space="preserve">środki na dofinansowanie własnych inwestycji gmin pozyskane z innych źródeł (Fundusze Strukturalne)  - zagospodarowanie terenu przy świetlicy w Lubachowie                                                                                                                                      </t>
  </si>
  <si>
    <t xml:space="preserve">środki na dofinansowanie własnych inwestycji gmin pozyskane z innych źródeł (Fundusze Strukturalne) - budowa boiska trawiatego we wsi Jagodnik                                                                                                                                        </t>
  </si>
  <si>
    <t>2039</t>
  </si>
  <si>
    <t>Realizacja zadań zleconych w zakresie administracji rządowej w  I półroczu 2011 roku</t>
  </si>
  <si>
    <t>Pozostałe wydatki obronne</t>
  </si>
  <si>
    <t>razem dział 752</t>
  </si>
  <si>
    <r>
      <t xml:space="preserve">REALIZACJA WYDATKÓW BUDŻETOWYCH W I PÓŁROCZU 2011 r. 
</t>
    </r>
    <r>
      <rPr>
        <b/>
        <sz val="10"/>
        <rFont val="Arial"/>
        <family val="2"/>
      </rPr>
      <t xml:space="preserve">według działów klasyfikacji budżetowej  </t>
    </r>
  </si>
  <si>
    <t>Wykonanie  w  I półroczu 2011 roku</t>
  </si>
  <si>
    <t>Realizacja wydatków majątkowych w I półroczu 2011 roku</t>
  </si>
  <si>
    <t xml:space="preserve">do informacji o przebiegu </t>
  </si>
  <si>
    <t>wykonania budżetu</t>
  </si>
  <si>
    <t>Odwiert studni głębinowejw Jagodniku oraz odwiert studni głębinowej w Komorowie wraz z budową sieci przesyłowych</t>
  </si>
  <si>
    <t>Odwiert studni głębinowej wraz z budową sieci przesyłowej w Komorowie</t>
  </si>
  <si>
    <t>Wykonanie suchego zbiornika retencyjnego w Pankowie</t>
  </si>
  <si>
    <t>Odnowa i rozwój wsi w Gminie, w tym działania programu LEADER</t>
  </si>
  <si>
    <t>Budowa i modernizacja dróg i chodników w gminie, w tym zagospodarowanie terenu przy budynku Urzędu Gminy</t>
  </si>
  <si>
    <t>Przebudowa drogi gminnej w Lutomi Górnej, w ramach Narodowego Programu Przebudowy Dróg lokalnych 2008-2011</t>
  </si>
  <si>
    <t>60016</t>
  </si>
  <si>
    <t>Przebudowa drogi gminnej w Lutomi Górnej</t>
  </si>
  <si>
    <t>Zakup klimatyzatora  (§ 6060)</t>
  </si>
  <si>
    <t>Zakupy inwestycyjne Urzędu Gminy  (§ 6060)</t>
  </si>
  <si>
    <t>Wykonanie doziemnej instalacji cieplnej i modernizacja węzła cieplnego w kotłowni zasilającej SP i Gimnazjum w  Witoszowie Dolnym</t>
  </si>
  <si>
    <t xml:space="preserve">Budowa boiska wielofunkcyjnego przy Gimnazjum w Witoszowie Dolnym </t>
  </si>
  <si>
    <t>Termomodernizacja budynku szkoły Gimnazjum w Witoszowie Dolnym</t>
  </si>
  <si>
    <r>
      <t>Zakup kosiarek - Sołectwa (</t>
    </r>
    <r>
      <rPr>
        <sz val="12"/>
        <rFont val="Arial"/>
        <family val="2"/>
      </rPr>
      <t>§</t>
    </r>
    <r>
      <rPr>
        <sz val="12"/>
        <rFont val="Times New Roman"/>
        <family val="1"/>
      </rPr>
      <t xml:space="preserve"> 6060), w tym: Grodziszcze</t>
    </r>
    <r>
      <rPr>
        <sz val="8"/>
        <rFont val="Times New Roman"/>
        <family val="1"/>
      </rPr>
      <t xml:space="preserve"> - 7 500 zł
Jagodnik - 6 000 zł,
Makowice - 7 000 zł</t>
    </r>
  </si>
  <si>
    <r>
      <t>Modernizacja oświetlenia w gminie, w tym 
Sołectwa - 12 824 zł, z czego:
Krzyżowa -</t>
    </r>
    <r>
      <rPr>
        <sz val="8"/>
        <rFont val="Times New Roman"/>
        <family val="1"/>
      </rPr>
      <t xml:space="preserve"> 1 300 zł,
Wiśniowa - 6 000 zł,
Witoszów Grn. - 5 524 zł,</t>
    </r>
  </si>
  <si>
    <t>Modernizacja placów zabaw  - Sołectwo,
w tym: Krzczonów  - 5 000 zł,
Pszenno - 8 215 zł</t>
  </si>
  <si>
    <r>
      <t>Zakup wyposażenia na place zabaw - Sołectwa (</t>
    </r>
    <r>
      <rPr>
        <sz val="12"/>
        <rFont val="Arial"/>
        <family val="2"/>
      </rPr>
      <t>§</t>
    </r>
    <r>
      <rPr>
        <sz val="12"/>
        <rFont val="Times New Roman"/>
        <family val="1"/>
      </rPr>
      <t xml:space="preserve">6060), w tym:
</t>
    </r>
    <r>
      <rPr>
        <sz val="8"/>
        <rFont val="Times New Roman"/>
        <family val="1"/>
      </rPr>
      <t>Bystrzyca Grn. - 5 660 zł,
Miłochów - 4 927 zł,
Mokrzeszów - 4 815 zł,
witoszów Dln. - 4 000 zł</t>
    </r>
  </si>
  <si>
    <t xml:space="preserve">Termomodernizacja Wiejskiego Domu Kultury w Bystrzycy Górnej </t>
  </si>
  <si>
    <t>Zagopodarowanie terenu przy świetlicy wiejskiej w Lubachowie, w ramach PROW, działania programu LEADER</t>
  </si>
  <si>
    <t>Doposażenie świetlic wiejskich w Grodziszczu i Witoszowie Dln.  w ramach konkursu Odnowa Dolnośląskiej Wsi</t>
  </si>
  <si>
    <t>Przebudowa boiska sportowego wraz z budową szatni sportowej przyboiskowej i miejsc postojowych w miejscowości Bystrzyca Górna w ramach PROW "Odnowa i rozwój wsi"</t>
  </si>
  <si>
    <t>Budowa kompleksu boisk sportowych w ramach programu "Moje boisko - Orlik 2012"</t>
  </si>
  <si>
    <t>Adaptacja boiska sportowego - Sołectwo Pogorzała</t>
  </si>
  <si>
    <t>Projekt systemowy "Myślaczki"</t>
  </si>
  <si>
    <t>80195</t>
  </si>
  <si>
    <t>Wykonana kwota dotacji w I półroczu 2011 r.</t>
  </si>
  <si>
    <t>Informacja o udzielonych dotacjach z budżetu Gminy Świdnica
 na realizację zadań publicznych w I półroczu 2011 roku</t>
  </si>
  <si>
    <t>Odnowa i rozwój wsi w Gminie , w tym działania programu LEADER</t>
  </si>
  <si>
    <t>Termomodernizacja Domu Wiejskiego Domu Kultury w Bystrzycy Górnej</t>
  </si>
  <si>
    <t>Remont świetlicy wiejskiej w Pszennie w ramach "Odnowy i rozwoju wsi"</t>
  </si>
  <si>
    <t>Zagospodarowanie terenu przy świetlicy wiejskiej w Lubachowie, w ramach działania LEADER</t>
  </si>
  <si>
    <t>92601</t>
  </si>
  <si>
    <t>Budowa boiska trawiastego we wsi Jagodnik w ramach PROW</t>
  </si>
  <si>
    <t>(9/6)</t>
  </si>
  <si>
    <t>Przedszkole Świebodzice</t>
  </si>
  <si>
    <t>Zadania w w zakresie krzewienia kultury ludowej</t>
  </si>
  <si>
    <t>GLKS - 91 000 zł</t>
  </si>
  <si>
    <t>Punkt przedszkolny w Lubachowie</t>
  </si>
  <si>
    <t>Komendy powiatowe Policji</t>
  </si>
  <si>
    <t>wpłata na Fundusz Wsparcia Policji</t>
  </si>
  <si>
    <t>Załącznik nr 11</t>
  </si>
  <si>
    <t>6050</t>
  </si>
  <si>
    <t>6059</t>
  </si>
  <si>
    <t>Wydatki  związane z gospodarką ściekowa i ochroną wód</t>
  </si>
  <si>
    <t>Eksploatacja pojemników na butelki plastikowe PET</t>
  </si>
  <si>
    <t>Eksploatacja pojemników na stłuczkę szklaną</t>
  </si>
  <si>
    <t>Odwiert studni głębinowej w Jagodniku oraz odwiert studni głębinowej w Komorowie wraz z budową sieci przesyłowych</t>
  </si>
  <si>
    <t>Wydatki realizowane z opłaty za korzystanie ze środowiska w I półroczu 2011 roku</t>
  </si>
  <si>
    <t>Budowa kompleksu "Orlik" w ramach programu "Orlik - 2012"</t>
  </si>
  <si>
    <t>dotacje celowe z budżetu państwa na realizację inwestycji i zakupów inwestycyjnych gmin</t>
  </si>
  <si>
    <t>Wykonanie kompleksowego odwodnienia terenów w Witoszowie Dolnym (ok. 30 ha)</t>
  </si>
  <si>
    <t>Regulacja rowu Kotarba R-C w Mokrzeszowie</t>
  </si>
  <si>
    <t xml:space="preserve">Wniesienie wkładu do spółki komunalnej pn. Świdnickie Gminne Przedsiębiorstwo Komunalne sp.z o.o.  </t>
  </si>
  <si>
    <r>
      <t>Budowa drogi powiatowej nr 3396D na odcinku pomiędzy drogą krajową nr 5 a drogą wojewódzką nr 382 i ul. Stęczyńskiego w Świdnicy  (</t>
    </r>
    <r>
      <rPr>
        <sz val="11"/>
        <rFont val="Czcionka tekstu podstawowego"/>
        <family val="0"/>
      </rPr>
      <t>§</t>
    </r>
    <r>
      <rPr>
        <sz val="8.25"/>
        <rFont val="Times New Roman"/>
        <family val="1"/>
      </rPr>
      <t>6300)</t>
    </r>
  </si>
  <si>
    <t>Remont świetlicy w Pszennie w ramach PROW,działanie programu LEADER - "Odnowa i rozwój wsi"</t>
  </si>
  <si>
    <t>Zakupy do świetlic wiejskich w ramach Funduszu Sołeckiego, w tym Sołectwa:
Komorów - 4 000 zł,
Słotwina - 5 315 zł
Witoszów Dln. - 6 000 zł</t>
  </si>
  <si>
    <t>Regulacja rowu Kotarba R-C w  Mokrzeszowie</t>
  </si>
  <si>
    <t>dotacja celowa z budżetu państwa na realizację własnych zadań bieżących gmin - program "Myślaczki"</t>
  </si>
  <si>
    <t>wpływy ze sprzedaży składników majątkowych (sprzedaż samochodu)</t>
  </si>
  <si>
    <t>Przebudowa boiska sportowego wraz z budowa szatni sportowej przyboiskowej i miejsc postojowych w miejscowości Bystrzyca G. *</t>
  </si>
  <si>
    <t>Rozbudowa i ocieplenie budynku świetlicy wiejskiej wraz z przebudową miejsc postojowych do obsługi boiska sportowego w Grodziszczu*</t>
  </si>
  <si>
    <t>Budowa kanalizacji sanitarnej we wsi Grodziszcze*</t>
  </si>
  <si>
    <t>Remont - wykonanie barierki zabepieczającej nad potokiem Bojanicka Woda</t>
  </si>
  <si>
    <t>Wynagrodzenie dla konserwatora</t>
  </si>
  <si>
    <t>Zakup materiałów na drobne remonty  i części zamienne do kosiarek</t>
  </si>
  <si>
    <t>Imprezy okolicznościowe zakupy</t>
  </si>
  <si>
    <t>Orkiestra na festyn</t>
  </si>
  <si>
    <t>Wynajem profesionalnej firmy zajmującej się organizacją imprez dla dzieci</t>
  </si>
  <si>
    <t>Zakup namiotu oraz stołów i ławek na imprezy okolicznościowe</t>
  </si>
  <si>
    <t>Utrzymanie terenów zielonych - estetyka, umowy zlecenia</t>
  </si>
  <si>
    <t>Utrzymanie terenów zielonych - estetyka, materiały eksploatacyjne</t>
  </si>
  <si>
    <t>Utrzymanie terenów zielonych - estetyka, naprawy i konserwacje</t>
  </si>
  <si>
    <t>Imprezy środowiskowe</t>
  </si>
  <si>
    <t>Doposażenie świetlicy wiejskiej</t>
  </si>
  <si>
    <t>Doposażenie obiektu sportowego</t>
  </si>
  <si>
    <t>Zakup usług koszenia w ramach umowy zlecenia</t>
  </si>
  <si>
    <t>Usługa wywozu kontenera na wielkogabarytowego na śmieci</t>
  </si>
  <si>
    <t>Zakup usług związanych z prowadzeniem strony internetowej</t>
  </si>
  <si>
    <t>Dofinansowanie zespołu sportowego</t>
  </si>
  <si>
    <t>Organizacja spotkań okolicznościowych</t>
  </si>
  <si>
    <t>Zakup namiotu/namiotów</t>
  </si>
  <si>
    <t>Remont - wykonanie barierek przy drodze powiatowej między remizą a mostem</t>
  </si>
  <si>
    <t>Wykonanie oznakowania ulic poprzez wyszczególnienie numerów domów i ulic</t>
  </si>
  <si>
    <t>Dofinansowanie tablicy informacyjnych przy kościele</t>
  </si>
  <si>
    <t>Organizacja dożynek</t>
  </si>
  <si>
    <t>Estetyka wsi</t>
  </si>
  <si>
    <t>Ogrodzenie placu zabaw</t>
  </si>
  <si>
    <t>Remont - utwardzenie parkingu przy boisku sportowym</t>
  </si>
  <si>
    <t>Zakup podkaszarki</t>
  </si>
  <si>
    <t>Remont i wyposażenie świetlicy</t>
  </si>
  <si>
    <t>Estetyka wsi usługi</t>
  </si>
  <si>
    <t>Estetyka wsi zakup materiałów i usług</t>
  </si>
  <si>
    <t>Organizacja imprez okolicznościowo-kulturalno integracyjnych</t>
  </si>
  <si>
    <t>Utrzymanie boiska i modernizacja wiaty</t>
  </si>
  <si>
    <t>Wykonanie tablicy ogłoszeń</t>
  </si>
  <si>
    <t>Doposażenie placu zabaw</t>
  </si>
  <si>
    <t>Zakup paliwa do kosiarek</t>
  </si>
  <si>
    <t>Zakup części do kosiarek</t>
  </si>
  <si>
    <t>Zakup agregatu prądotwórczego</t>
  </si>
  <si>
    <t>Wywóz śmieci z okolic cmentarza</t>
  </si>
  <si>
    <t>Zakup zasłon do świetlicy</t>
  </si>
  <si>
    <t>Zakup - uzupełnienie naczyń kuchennych do świetlicy</t>
  </si>
  <si>
    <t>Zakup wyposażenia do świetlicy</t>
  </si>
  <si>
    <t xml:space="preserve">Remont przystanku </t>
  </si>
  <si>
    <t>Naprawa grilla</t>
  </si>
  <si>
    <t>Organizacja festynu dożynkowego</t>
  </si>
  <si>
    <t>Wynagrodzenie za koszenie terenów zielonych</t>
  </si>
  <si>
    <t>Zakup okien do remizy strażackiej</t>
  </si>
  <si>
    <t>Zakup koszy na śmieci na przystanki i plac zabaw</t>
  </si>
  <si>
    <t>Prowadzenie strony internetowej</t>
  </si>
  <si>
    <t>Zakup mundurów bojowych dla OSP</t>
  </si>
  <si>
    <t>Dzień seniora</t>
  </si>
  <si>
    <t>Klub sportowy - poprawa wyglądu murawy i trybun obiektu sportowego</t>
  </si>
  <si>
    <t>Wynagrodzenie konserwatora</t>
  </si>
  <si>
    <t>Zakup kosiarki spalinowej na traktorku</t>
  </si>
  <si>
    <t>Zagospodarownie terenu placu zabaw i ogrodzenia</t>
  </si>
  <si>
    <t>Remont kosiarki spalinowej na żyłkę i na traktorku</t>
  </si>
  <si>
    <t xml:space="preserve">Jagodnik </t>
  </si>
  <si>
    <t>Zakup ciągniczka - kosiarki</t>
  </si>
  <si>
    <t>Kosa spalinowa</t>
  </si>
  <si>
    <t>Paliwo i materiały eksploatacyjne</t>
  </si>
  <si>
    <t>Opłata pracownika gospodarczego</t>
  </si>
  <si>
    <t>Przyczepka do kosiarki</t>
  </si>
  <si>
    <t>Renowacja krzyża</t>
  </si>
  <si>
    <t>Farby</t>
  </si>
  <si>
    <t>Zakup materiałów i usług związanych z estetyką wsi</t>
  </si>
  <si>
    <t>Imprezy kulturalno-oświetleniowe dla dzieci i młodzieży</t>
  </si>
  <si>
    <t>Zakupienie i zamontowanie ogrodzenia na plac zabaw</t>
  </si>
  <si>
    <t>Wykaszanie rowów i placów uzytku publicznego</t>
  </si>
  <si>
    <t>Zakup paliwa, żyłki i oleju</t>
  </si>
  <si>
    <t>Organizacja imprez integracyjnych</t>
  </si>
  <si>
    <t>Zakup sprzętu nagłaśniajacego, grającego</t>
  </si>
  <si>
    <t>Remont - Utwardzenie dojścia, od bramy wjazdowej do świetlicy wiejskiej</t>
  </si>
  <si>
    <t>Remont -wykonanie dalszego utwardzenia placu przed szatnią na boisku sportowym</t>
  </si>
  <si>
    <t>Zakup szafek kuchennych (kuchnia świetlicy wiejskiej)</t>
  </si>
  <si>
    <t>Zakup i zamontowanie ławki przed kapliczką</t>
  </si>
  <si>
    <t>Zakup wyposażenia na świetlicę</t>
  </si>
  <si>
    <t>Modernizacja placu zabaw</t>
  </si>
  <si>
    <t>Zakup materiałów eksploatacyjnych na estetyke wsi</t>
  </si>
  <si>
    <t>Koszenie boiska sportowego</t>
  </si>
  <si>
    <t>Zakup farb na poprawę estetyki wsi</t>
  </si>
  <si>
    <t>Zakup flag</t>
  </si>
  <si>
    <t>Tablica ogłoszeń</t>
  </si>
  <si>
    <t>Opryski na chodniki oraz opryskiwacz</t>
  </si>
  <si>
    <t>Zakup paliwa i żyłki, olej</t>
  </si>
  <si>
    <t>Farba na pomalowanie poręczy przy mostach</t>
  </si>
  <si>
    <t>Zakup sprzętu porządkowego do prac społeczno - użytecznych</t>
  </si>
  <si>
    <t>Dokończenie ogrodzenia przy świetlicy</t>
  </si>
  <si>
    <t>Umowa zlecenie</t>
  </si>
  <si>
    <t>Wyposażenie świetlicy</t>
  </si>
  <si>
    <t>Huśtawka lub bujak</t>
  </si>
  <si>
    <t>Tablica korkowa na świetlicę</t>
  </si>
  <si>
    <t>Wieszak stojący na świetlicę</t>
  </si>
  <si>
    <t>Lampa na słupie przy skrzyżowaniu na alei czereśniowej</t>
  </si>
  <si>
    <t>Dofinansiwanie siłowni sportowej</t>
  </si>
  <si>
    <t>Doposażenie obiektu sportowo-rekreacyjnego poprzez zakup materiałów i usług</t>
  </si>
  <si>
    <t>Zakup tablicy ogłoszeń</t>
  </si>
  <si>
    <t>Dożynki wiejskie - zakup artykułów spożywczych</t>
  </si>
  <si>
    <t>Dożynki wiejskie - orkiestra umowa o dzieło</t>
  </si>
  <si>
    <t>Wieczór Seniora - zakup artykółów spożywczych</t>
  </si>
  <si>
    <t>Wieczór Seniora - orkiestra umowa o dzieło</t>
  </si>
  <si>
    <t>Dofinansowanie świetlicy wiejskiej w Lutomi</t>
  </si>
  <si>
    <t>Zespół Ludowy Kądziołeczka w Lutomi</t>
  </si>
  <si>
    <t>Klub Miłośników Tradycji Wiejskiej w Lutomii</t>
  </si>
  <si>
    <t>Dofinansowanie OSP Lutomia - zakup umundurowania</t>
  </si>
  <si>
    <t>Klub Sportowy Kłos - dofinansowanie zajęć pozalekcyjnych wynajm Sali</t>
  </si>
  <si>
    <t>Klub Sportowy Kłos - na potrzeby sportowców</t>
  </si>
  <si>
    <t>Zakup namiotów dla Sołectwa</t>
  </si>
  <si>
    <t>Zakup materiałów na uroczystości gminne, państwowe i wiejskie</t>
  </si>
  <si>
    <t>=</t>
  </si>
  <si>
    <t>Dokończenie i malowanie ogrodzenia na placu zabaw - zakup materiałów i usług</t>
  </si>
  <si>
    <t>Dokończenie i malowanie ogrodzenia na placu zabaw, estetyka - umowa o dzieło</t>
  </si>
  <si>
    <t>Zakup kosiarki spalinowej na potrzeby Sołectwa</t>
  </si>
  <si>
    <t>Koszenie poboczy i placu zabaw zakup materiałów i usług</t>
  </si>
  <si>
    <t>Koszenie poboczy i placu zabaw - umowa o dzieło</t>
  </si>
  <si>
    <t>Wykaszanie poboczy (umowa zlecenie)</t>
  </si>
  <si>
    <t>Wykonanie i montaż chwytacza piłek na placu rekreacyjno sportowym</t>
  </si>
  <si>
    <t>Remont szatni przy boisku sportowym - umowa zlecenie</t>
  </si>
  <si>
    <t xml:space="preserve">Remont - utwardzenie części placu rekreacyjno - sportowego </t>
  </si>
  <si>
    <t>Doposażenie jednostki OSP Lutomia</t>
  </si>
  <si>
    <t>Zakup materiałów i wyposażenia dla zespołu "Kądziołeczka"</t>
  </si>
  <si>
    <t>Zakup materiałów i wyposażenia dla zespołu "Stokrotka"</t>
  </si>
  <si>
    <t>Zakup dużego namiotu</t>
  </si>
  <si>
    <t>Zakup traktoru do koszenia (kosiarka)</t>
  </si>
  <si>
    <t>Umowa zlecenie za koszenie terenów zielonych</t>
  </si>
  <si>
    <t>Zakup kosiarki spalinowej do koszenia terenów zielonych</t>
  </si>
  <si>
    <t>Umowa zlecenie na koszenie terenów zielonych</t>
  </si>
  <si>
    <t>Zakup i montaż ławki na przystanku autobusowym</t>
  </si>
  <si>
    <t>Zakup tablic ogłoszeniowych</t>
  </si>
  <si>
    <t>Malowanie przystanku, ławek, krzyża, płotu i zakup flag</t>
  </si>
  <si>
    <t>Zakup paliwa, smaru, żyłki, części zamiennych</t>
  </si>
  <si>
    <t>Wyposażenie placu zabaw /domek drewiany/</t>
  </si>
  <si>
    <t>Remont - zakup materiału na utwardzenie terenu wokół świetlicy wiejskiej</t>
  </si>
  <si>
    <t>Przegląd techniczny kosiarki spalinowej i materiały</t>
  </si>
  <si>
    <t>Zakup sprzętu gospodarczego</t>
  </si>
  <si>
    <t>Podłoga drewniana do występów i zabaw na wolnym powietrzu - materiały</t>
  </si>
  <si>
    <t>Podłoga drewniana do występów i zabaw na wolnym powietrzu - usługi</t>
  </si>
  <si>
    <t>Utrzymanie porządku na terenie wsi - materiały i narzędzia</t>
  </si>
  <si>
    <t>Utrzymanie porządku na terenie wsi - usługa</t>
  </si>
  <si>
    <t>Organizacja tradycyjnych uroczystości wiejskich</t>
  </si>
  <si>
    <t>Zakupienie strojów dla Ludowo-Estradowego Zespołu Mokrzeszów</t>
  </si>
  <si>
    <t>Wyposażenie placu zabaw dla dzieci</t>
  </si>
  <si>
    <t>Konserwacja kos żyłkowych, osprzęt i paliwo</t>
  </si>
  <si>
    <t>Wykonanie ogródka grilowego: zakup ławek, grila, ogrodzenia</t>
  </si>
  <si>
    <t>Materiały konserwacyjne na plac zabaw</t>
  </si>
  <si>
    <t>Remont wiaty przystankowej</t>
  </si>
  <si>
    <t>Koszenie boiska sportowego, placu zabaw, zakup paliwa</t>
  </si>
  <si>
    <t>Zakup narzędzi do utrzymania estetyki, odżywek, kwiatów</t>
  </si>
  <si>
    <t>Wyposażenie kuchni na świetlicy wiejskiej</t>
  </si>
  <si>
    <t>Wyposażenie placu zabaw w sprzęt</t>
  </si>
  <si>
    <t>Eksploatacja kosiarek</t>
  </si>
  <si>
    <t>Zakup wyposażenia na boisko</t>
  </si>
  <si>
    <t>Zakup materiałów budowlanych</t>
  </si>
  <si>
    <t>Działalność kulturalno-organizacyjna</t>
  </si>
  <si>
    <t>Adaptacja boiska sportowego - instalacja słupa do koszykówki, przygotowanie podłoża i słupów boiska do siatkówki  oraz przebudowa boiska do piłki nożnej</t>
  </si>
  <si>
    <t>Zorganizowanie różnych form imprez okolicznościowych</t>
  </si>
  <si>
    <t>Prowadzenie estetyki wsi - umowa zlecenie</t>
  </si>
  <si>
    <t>Zorganizowanie Dnia Dziecka i Mikołaja</t>
  </si>
  <si>
    <t>Fundusz Rady Sołeckiej</t>
  </si>
  <si>
    <t>Zagospodarowanie nowego placu zabaw, zakonczenie prac ogrodzeniowych, zakup i montaż urządzeń zabawowych, sianie trawy</t>
  </si>
  <si>
    <t>Utrzymanie porządku i estetyki wsi (sprzątanie miejsc publicznych, wykaszanie, obcinanie żywopłotu, malowanie przystanków, zakup ławek i tablic z nazwami ulic)</t>
  </si>
  <si>
    <t xml:space="preserve">Utrzymanie porzadku na stadionie </t>
  </si>
  <si>
    <t>Spotkanie opłatkowe</t>
  </si>
  <si>
    <t>Dzień Dziecka - otwarcie placu zabaw</t>
  </si>
  <si>
    <t>Działalność klubu seniora i koła gospodyń wiejskich</t>
  </si>
  <si>
    <t>Siatka i słupki, cement</t>
  </si>
  <si>
    <t>Zakup nawozu i trawy</t>
  </si>
  <si>
    <t>Sport: zakup wyposażenia do piłki nożnej i tenisa stołowego</t>
  </si>
  <si>
    <t>Wycieczka dla dzieci</t>
  </si>
  <si>
    <t>Estetyka wsi: materiały i usługi</t>
  </si>
  <si>
    <t>Dzień dziecka i dzień matki</t>
  </si>
  <si>
    <t>Dożynki (orkiestra i zakupy)</t>
  </si>
  <si>
    <t>Nagłośnienie na świetlicę</t>
  </si>
  <si>
    <t>Zakup tablicy ogłoszzeń</t>
  </si>
  <si>
    <t>Zakup materiałów eksploatacyjnych do kosy spalinowej</t>
  </si>
  <si>
    <t>Opłata za utrzymanie porządku na przystanku autobusowym</t>
  </si>
  <si>
    <t>Zakup farb i pędzli</t>
  </si>
  <si>
    <t>Remont -zakup materiałów budowlanych na deptak</t>
  </si>
  <si>
    <t>Zakup wykaszarki spalinowej</t>
  </si>
  <si>
    <t>Imprezy kulturalno-rozrywkowe i sportowe</t>
  </si>
  <si>
    <t>Przegląd koriarki traktorowej i zakup paliwa do koszenia</t>
  </si>
  <si>
    <t>Remont i zrobienie ławeczki przystankowej</t>
  </si>
  <si>
    <t>Zakup piłki nożnej</t>
  </si>
  <si>
    <t>Dotacja na OSP Lutomia</t>
  </si>
  <si>
    <t>Zakup gier i zabawek</t>
  </si>
  <si>
    <t>Farba na zabezpieczenie ławek, huśtawek na placu zabaw</t>
  </si>
  <si>
    <t>Zakup namiotu</t>
  </si>
  <si>
    <t>Zakup kosiarki atestowanej</t>
  </si>
  <si>
    <t>Zakup materiałów zwiazanych z eksploatacją kosiarki</t>
  </si>
  <si>
    <t>Zakup materiałów budowlanych na wiatę</t>
  </si>
  <si>
    <t>Utrzymanie czystości wsi</t>
  </si>
  <si>
    <t>Wynagrodzenie - umowa zlecenie (wykaszanie, ogrodzenie)</t>
  </si>
  <si>
    <t>Zakup paliwa, żyłki, oleju i akcesoriów do utrzymania czystości</t>
  </si>
  <si>
    <t>Imprezy kulturalne - umowa zlecenie</t>
  </si>
  <si>
    <t>Zakup art.. Budowlanych i dekoracyjnych</t>
  </si>
  <si>
    <t>Zakup roślin ozdobnych</t>
  </si>
  <si>
    <t>Zakup lamp oświetleniowych</t>
  </si>
  <si>
    <t>Utrzymanie porządku na placu zabaw oraz nawierzchni boiska sportowego</t>
  </si>
  <si>
    <t>Zorganizowanie festynu połączonego z Dniem Dziecka</t>
  </si>
  <si>
    <t>Utrzymanie w czystości przystanków</t>
  </si>
  <si>
    <t>Utrzymanie dróg gminnych (wykaszanie poboczy i rowów)</t>
  </si>
  <si>
    <t>Klimatyzator do świetlicy wiejskiej "Leśniczówka"</t>
  </si>
  <si>
    <t>Dożynki i festyny wiejskiej</t>
  </si>
  <si>
    <t>Witoszów Górny **</t>
  </si>
  <si>
    <t>Modernizacja i remont przystanku</t>
  </si>
  <si>
    <t>Straż pożarna - dofinansowanie</t>
  </si>
  <si>
    <t>Dopłata do wymiany okien w świetlicy</t>
  </si>
  <si>
    <t>Sprzątanie i malowanie przystanków</t>
  </si>
  <si>
    <t>Projekty na montaż lamp - po pozostaniu kwoty zakup lamp</t>
  </si>
  <si>
    <t>Paliwo, koszenie boiska</t>
  </si>
  <si>
    <t>Obsługa zebrań wiejskich na Radę Sołecką</t>
  </si>
  <si>
    <t>Kwota dla konserwatora wsi na wykonanie robót</t>
  </si>
  <si>
    <t>Dokończenie ogrodzenia z siatki na placu zabaw</t>
  </si>
  <si>
    <t>Koszenie rowów, boiska i placu zabaw oraz zakup środka chwastobójczego</t>
  </si>
  <si>
    <t>Uczestnictwo w dożynkach Gminnych oraz organizacja dożynek Wiejskich</t>
  </si>
  <si>
    <t>Grodziszcze</t>
  </si>
  <si>
    <t>Zakup wyposażenia do świetlicy z rezerwy budżetowej na wniosek RS</t>
  </si>
  <si>
    <t>Dofinansowanie z rezerwy budżetowej zad. "Straż Pożarna - dofinansowanie</t>
  </si>
  <si>
    <t xml:space="preserve">Wydatki w ramach Funduszu Sołeckiego w I połroczu 2011 r. </t>
  </si>
  <si>
    <t>Rozdział klasyfikacji budżetowej</t>
  </si>
  <si>
    <t>Paragraf klasyfikacji budżetowej</t>
  </si>
  <si>
    <t>wpływy z usług (usługi-Przedszkole w Pszennie, usługi stołówek szkolnych,usługi opiekuńcze, usługi schroniska)</t>
  </si>
  <si>
    <t>Wydatki na programy finansowane z udziałem środków Unii Europejskiej w I półroczu 2011 r.</t>
  </si>
  <si>
    <r>
      <t xml:space="preserve">Wykonanie
 w I półroczu 2011 roku </t>
    </r>
    <r>
      <rPr>
        <b/>
        <sz val="8"/>
        <rFont val="Times New Roman"/>
        <family val="1"/>
      </rPr>
      <t xml:space="preserve"> </t>
    </r>
  </si>
  <si>
    <t>Plan wydatków funduszu sołeckiego ogółem na 2011 rok</t>
  </si>
  <si>
    <t>Plan wydatków realizowanych w ramach funduszu sołeckiego na 2011 rok w układzie działów i rozdziałów klasyfikacji budżetowej</t>
  </si>
  <si>
    <t>Wydatki bieżące WYKONANIE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</si>
</sst>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\ _D_M_-;\-* #,##0\ _D_M_-;_-* &quot;-&quot;??\ _D_M_-;_-@_-"/>
    <numFmt numFmtId="166" formatCode="0.0%"/>
    <numFmt numFmtId="167" formatCode="_-* #,##0.0\ _z_ł_-;\-* #,##0.0\ _z_ł_-;_-* &quot;-&quot;??\ _z_ł_-;_-@_-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.0"/>
    <numFmt numFmtId="171" formatCode="#,##0_ ;\-#,##0\ "/>
    <numFmt numFmtId="172" formatCode="#,##0.00_ ;\-#,##0.00\ "/>
    <numFmt numFmtId="173" formatCode="_-* #,##0.00\ _D_M_-;\-* #,##0.00\ _D_M_-;_-* &quot;-&quot;??\ _D_M_-;_-@_-"/>
    <numFmt numFmtId="174" formatCode="#,##0;[Red]#,##0"/>
    <numFmt numFmtId="175" formatCode="_-* #,##0.00\ _z_ł_-;\-* #,##0.00\ _z_ł_-;_-* \-??\ _z_ł_-;_-@_-"/>
    <numFmt numFmtId="176" formatCode="_-* #,##0\ _z_ł_-;\-* #,##0\ _z_ł_-;_-* \-??\ _z_ł_-;_-@_-"/>
    <numFmt numFmtId="177" formatCode="#,##0.00\ _z_ł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#,##0.00\ &quot;zł&quot;;[Red]#,##0.00\ &quot;zł&quot;"/>
    <numFmt numFmtId="183" formatCode="#,##0\ &quot;zł&quot;;[Red]#,##0\ &quot;zł&quot;"/>
    <numFmt numFmtId="184" formatCode="#,##0.00\ &quot;zł&quot;"/>
  </numFmts>
  <fonts count="9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sz val="11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Arial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2"/>
      <name val="Arial CE"/>
      <family val="0"/>
    </font>
    <font>
      <sz val="8.25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name val="Czcionka tekstu podstawowego"/>
      <family val="0"/>
    </font>
    <font>
      <sz val="7"/>
      <name val="Arial"/>
      <family val="2"/>
    </font>
    <font>
      <sz val="16"/>
      <name val="Arial CE"/>
      <family val="0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 CE"/>
      <family val="0"/>
    </font>
    <font>
      <b/>
      <sz val="10"/>
      <name val="Arial CE"/>
      <family val="2"/>
    </font>
    <font>
      <b/>
      <sz val="11"/>
      <name val="Czcionka tekstu podstawowego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87" fillId="27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5" fillId="0" borderId="0" xfId="53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164" fontId="2" fillId="0" borderId="0" xfId="42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10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8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wrapText="1"/>
    </xf>
    <xf numFmtId="164" fontId="2" fillId="34" borderId="12" xfId="42" applyNumberFormat="1" applyFont="1" applyFill="1" applyBorder="1" applyAlignment="1">
      <alignment horizontal="center"/>
    </xf>
    <xf numFmtId="164" fontId="2" fillId="34" borderId="13" xfId="42" applyNumberFormat="1" applyFont="1" applyFill="1" applyBorder="1" applyAlignment="1">
      <alignment horizontal="center"/>
    </xf>
    <xf numFmtId="164" fontId="2" fillId="34" borderId="14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10" fontId="2" fillId="35" borderId="16" xfId="0" applyNumberFormat="1" applyFont="1" applyFill="1" applyBorder="1" applyAlignment="1">
      <alignment/>
    </xf>
    <xf numFmtId="10" fontId="2" fillId="35" borderId="16" xfId="42" applyNumberFormat="1" applyFont="1" applyFill="1" applyBorder="1" applyAlignment="1">
      <alignment/>
    </xf>
    <xf numFmtId="0" fontId="15" fillId="0" borderId="0" xfId="0" applyFont="1" applyAlignment="1">
      <alignment/>
    </xf>
    <xf numFmtId="0" fontId="8" fillId="35" borderId="17" xfId="0" applyFont="1" applyFill="1" applyBorder="1" applyAlignment="1">
      <alignment/>
    </xf>
    <xf numFmtId="0" fontId="8" fillId="35" borderId="18" xfId="0" applyFont="1" applyFill="1" applyBorder="1" applyAlignment="1">
      <alignment horizontal="left"/>
    </xf>
    <xf numFmtId="0" fontId="10" fillId="36" borderId="16" xfId="0" applyFont="1" applyFill="1" applyBorder="1" applyAlignment="1">
      <alignment/>
    </xf>
    <xf numFmtId="0" fontId="10" fillId="36" borderId="16" xfId="0" applyFont="1" applyFill="1" applyBorder="1" applyAlignment="1">
      <alignment horizontal="center"/>
    </xf>
    <xf numFmtId="0" fontId="10" fillId="36" borderId="18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center"/>
    </xf>
    <xf numFmtId="0" fontId="10" fillId="36" borderId="19" xfId="0" applyFont="1" applyFill="1" applyBorder="1" applyAlignment="1">
      <alignment/>
    </xf>
    <xf numFmtId="10" fontId="10" fillId="36" borderId="20" xfId="0" applyNumberFormat="1" applyFont="1" applyFill="1" applyBorder="1" applyAlignment="1">
      <alignment/>
    </xf>
    <xf numFmtId="0" fontId="10" fillId="36" borderId="21" xfId="0" applyFont="1" applyFill="1" applyBorder="1" applyAlignment="1">
      <alignment horizontal="center"/>
    </xf>
    <xf numFmtId="10" fontId="10" fillId="36" borderId="18" xfId="0" applyNumberFormat="1" applyFont="1" applyFill="1" applyBorder="1" applyAlignment="1">
      <alignment horizontal="center"/>
    </xf>
    <xf numFmtId="0" fontId="9" fillId="36" borderId="14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1" fontId="9" fillId="36" borderId="22" xfId="0" applyNumberFormat="1" applyFont="1" applyFill="1" applyBorder="1" applyAlignment="1">
      <alignment horizontal="center"/>
    </xf>
    <xf numFmtId="1" fontId="9" fillId="36" borderId="14" xfId="42" applyNumberFormat="1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3" fontId="3" fillId="37" borderId="0" xfId="0" applyNumberFormat="1" applyFont="1" applyFill="1" applyBorder="1" applyAlignment="1">
      <alignment horizontal="center"/>
    </xf>
    <xf numFmtId="165" fontId="3" fillId="37" borderId="18" xfId="42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10" fontId="2" fillId="35" borderId="16" xfId="42" applyNumberFormat="1" applyFont="1" applyFill="1" applyBorder="1" applyAlignment="1">
      <alignment horizontal="center"/>
    </xf>
    <xf numFmtId="0" fontId="8" fillId="38" borderId="24" xfId="0" applyFont="1" applyFill="1" applyBorder="1" applyAlignment="1">
      <alignment/>
    </xf>
    <xf numFmtId="0" fontId="8" fillId="38" borderId="25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/>
    </xf>
    <xf numFmtId="0" fontId="4" fillId="38" borderId="26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1" fillId="0" borderId="0" xfId="0" applyFont="1" applyAlignment="1">
      <alignment/>
    </xf>
    <xf numFmtId="43" fontId="8" fillId="35" borderId="16" xfId="42" applyFont="1" applyFill="1" applyBorder="1" applyAlignment="1">
      <alignment horizontal="center"/>
    </xf>
    <xf numFmtId="0" fontId="2" fillId="38" borderId="12" xfId="42" applyNumberFormat="1" applyFont="1" applyFill="1" applyBorder="1" applyAlignment="1">
      <alignment horizontal="center" vertical="center"/>
    </xf>
    <xf numFmtId="0" fontId="2" fillId="38" borderId="14" xfId="42" applyNumberFormat="1" applyFont="1" applyFill="1" applyBorder="1" applyAlignment="1">
      <alignment horizontal="center" vertical="center"/>
    </xf>
    <xf numFmtId="0" fontId="2" fillId="38" borderId="14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8" fillId="35" borderId="17" xfId="42" applyNumberFormat="1" applyFont="1" applyFill="1" applyBorder="1" applyAlignment="1">
      <alignment horizontal="center" vertical="top"/>
    </xf>
    <xf numFmtId="164" fontId="8" fillId="35" borderId="17" xfId="42" applyNumberFormat="1" applyFont="1" applyFill="1" applyBorder="1" applyAlignment="1">
      <alignment horizontal="center" vertical="top"/>
    </xf>
    <xf numFmtId="164" fontId="8" fillId="35" borderId="17" xfId="42" applyNumberFormat="1" applyFont="1" applyFill="1" applyBorder="1" applyAlignment="1">
      <alignment vertical="top"/>
    </xf>
    <xf numFmtId="164" fontId="8" fillId="35" borderId="28" xfId="42" applyNumberFormat="1" applyFont="1" applyFill="1" applyBorder="1" applyAlignment="1">
      <alignment vertical="top"/>
    </xf>
    <xf numFmtId="164" fontId="8" fillId="35" borderId="24" xfId="42" applyNumberFormat="1" applyFont="1" applyFill="1" applyBorder="1" applyAlignment="1">
      <alignment vertical="top"/>
    </xf>
    <xf numFmtId="43" fontId="0" fillId="0" borderId="0" xfId="42" applyFont="1" applyAlignment="1">
      <alignment/>
    </xf>
    <xf numFmtId="43" fontId="10" fillId="37" borderId="18" xfId="42" applyFont="1" applyFill="1" applyBorder="1" applyAlignment="1">
      <alignment/>
    </xf>
    <xf numFmtId="43" fontId="8" fillId="35" borderId="16" xfId="42" applyFont="1" applyFill="1" applyBorder="1" applyAlignment="1">
      <alignment/>
    </xf>
    <xf numFmtId="43" fontId="8" fillId="35" borderId="18" xfId="42" applyFont="1" applyFill="1" applyBorder="1" applyAlignment="1">
      <alignment/>
    </xf>
    <xf numFmtId="43" fontId="8" fillId="35" borderId="0" xfId="42" applyFont="1" applyFill="1" applyBorder="1" applyAlignment="1">
      <alignment/>
    </xf>
    <xf numFmtId="43" fontId="8" fillId="35" borderId="19" xfId="42" applyFont="1" applyFill="1" applyBorder="1" applyAlignment="1">
      <alignment/>
    </xf>
    <xf numFmtId="43" fontId="4" fillId="38" borderId="27" xfId="42" applyFont="1" applyFill="1" applyBorder="1" applyAlignment="1">
      <alignment/>
    </xf>
    <xf numFmtId="43" fontId="20" fillId="0" borderId="0" xfId="42" applyFont="1" applyBorder="1" applyAlignment="1">
      <alignment horizontal="center"/>
    </xf>
    <xf numFmtId="43" fontId="6" fillId="0" borderId="0" xfId="42" applyFont="1" applyAlignment="1">
      <alignment/>
    </xf>
    <xf numFmtId="43" fontId="0" fillId="0" borderId="0" xfId="42" applyFont="1" applyAlignment="1">
      <alignment/>
    </xf>
    <xf numFmtId="2" fontId="0" fillId="0" borderId="0" xfId="0" applyNumberFormat="1" applyFont="1" applyAlignment="1">
      <alignment/>
    </xf>
    <xf numFmtId="2" fontId="8" fillId="38" borderId="25" xfId="0" applyNumberFormat="1" applyFont="1" applyFill="1" applyBorder="1" applyAlignment="1">
      <alignment horizontal="center"/>
    </xf>
    <xf numFmtId="2" fontId="20" fillId="0" borderId="0" xfId="53" applyNumberFormat="1" applyFont="1" applyBorder="1" applyAlignment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8" fillId="38" borderId="29" xfId="0" applyFont="1" applyFill="1" applyBorder="1" applyAlignment="1">
      <alignment horizontal="right" wrapText="1"/>
    </xf>
    <xf numFmtId="0" fontId="2" fillId="35" borderId="18" xfId="0" applyFont="1" applyFill="1" applyBorder="1" applyAlignment="1">
      <alignment horizontal="right"/>
    </xf>
    <xf numFmtId="10" fontId="8" fillId="35" borderId="18" xfId="42" applyNumberFormat="1" applyFont="1" applyFill="1" applyBorder="1" applyAlignment="1">
      <alignment horizontal="right"/>
    </xf>
    <xf numFmtId="10" fontId="8" fillId="35" borderId="29" xfId="42" applyNumberFormat="1" applyFont="1" applyFill="1" applyBorder="1" applyAlignment="1">
      <alignment horizontal="right"/>
    </xf>
    <xf numFmtId="10" fontId="4" fillId="38" borderId="30" xfId="42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3" fontId="2" fillId="0" borderId="0" xfId="42" applyFont="1" applyAlignment="1">
      <alignment horizontal="right"/>
    </xf>
    <xf numFmtId="164" fontId="0" fillId="0" borderId="0" xfId="42" applyNumberFormat="1" applyFont="1" applyAlignment="1">
      <alignment/>
    </xf>
    <xf numFmtId="164" fontId="8" fillId="38" borderId="20" xfId="42" applyNumberFormat="1" applyFont="1" applyFill="1" applyBorder="1" applyAlignment="1">
      <alignment horizontal="center"/>
    </xf>
    <xf numFmtId="164" fontId="2" fillId="35" borderId="15" xfId="42" applyNumberFormat="1" applyFont="1" applyFill="1" applyBorder="1" applyAlignment="1">
      <alignment horizontal="center"/>
    </xf>
    <xf numFmtId="164" fontId="0" fillId="0" borderId="0" xfId="42" applyNumberFormat="1" applyFont="1" applyAlignment="1">
      <alignment/>
    </xf>
    <xf numFmtId="164" fontId="10" fillId="37" borderId="0" xfId="42" applyNumberFormat="1" applyFont="1" applyFill="1" applyBorder="1" applyAlignment="1">
      <alignment horizontal="center"/>
    </xf>
    <xf numFmtId="0" fontId="8" fillId="35" borderId="18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 wrapText="1"/>
    </xf>
    <xf numFmtId="0" fontId="8" fillId="35" borderId="2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164" fontId="2" fillId="34" borderId="14" xfId="42" applyNumberFormat="1" applyFont="1" applyFill="1" applyBorder="1" applyAlignment="1">
      <alignment horizontal="center"/>
    </xf>
    <xf numFmtId="43" fontId="8" fillId="35" borderId="16" xfId="42" applyNumberFormat="1" applyFont="1" applyFill="1" applyBorder="1" applyAlignment="1">
      <alignment horizontal="center"/>
    </xf>
    <xf numFmtId="43" fontId="8" fillId="35" borderId="18" xfId="42" applyNumberFormat="1" applyFont="1" applyFill="1" applyBorder="1" applyAlignment="1">
      <alignment horizontal="center"/>
    </xf>
    <xf numFmtId="43" fontId="8" fillId="35" borderId="0" xfId="42" applyNumberFormat="1" applyFont="1" applyFill="1" applyBorder="1" applyAlignment="1">
      <alignment horizontal="center"/>
    </xf>
    <xf numFmtId="43" fontId="4" fillId="33" borderId="27" xfId="42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31" xfId="0" applyFill="1" applyBorder="1" applyAlignment="1">
      <alignment/>
    </xf>
    <xf numFmtId="0" fontId="0" fillId="0" borderId="19" xfId="0" applyBorder="1" applyAlignment="1">
      <alignment/>
    </xf>
    <xf numFmtId="43" fontId="2" fillId="35" borderId="16" xfId="42" applyNumberFormat="1" applyFont="1" applyFill="1" applyBorder="1" applyAlignment="1">
      <alignment horizontal="center"/>
    </xf>
    <xf numFmtId="43" fontId="2" fillId="35" borderId="25" xfId="42" applyNumberFormat="1" applyFont="1" applyFill="1" applyBorder="1" applyAlignment="1">
      <alignment horizontal="center"/>
    </xf>
    <xf numFmtId="43" fontId="4" fillId="38" borderId="27" xfId="42" applyNumberFormat="1" applyFont="1" applyFill="1" applyBorder="1" applyAlignment="1">
      <alignment horizontal="center"/>
    </xf>
    <xf numFmtId="49" fontId="2" fillId="34" borderId="32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2" fillId="34" borderId="35" xfId="0" applyFont="1" applyFill="1" applyBorder="1" applyAlignment="1">
      <alignment/>
    </xf>
    <xf numFmtId="164" fontId="2" fillId="34" borderId="32" xfId="42" applyNumberFormat="1" applyFont="1" applyFill="1" applyBorder="1" applyAlignment="1">
      <alignment horizontal="center" wrapText="1"/>
    </xf>
    <xf numFmtId="164" fontId="2" fillId="34" borderId="34" xfId="42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49" fontId="2" fillId="34" borderId="25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5" xfId="0" applyFont="1" applyFill="1" applyBorder="1" applyAlignment="1">
      <alignment horizontal="center" wrapText="1"/>
    </xf>
    <xf numFmtId="164" fontId="2" fillId="34" borderId="25" xfId="42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39" borderId="0" xfId="0" applyFill="1" applyAlignment="1">
      <alignment/>
    </xf>
    <xf numFmtId="49" fontId="8" fillId="34" borderId="10" xfId="0" applyNumberFormat="1" applyFont="1" applyFill="1" applyBorder="1" applyAlignment="1">
      <alignment horizontal="center"/>
    </xf>
    <xf numFmtId="0" fontId="8" fillId="34" borderId="37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10" fontId="8" fillId="34" borderId="27" xfId="56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4" fontId="5" fillId="0" borderId="0" xfId="53" applyNumberFormat="1" applyFont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38" borderId="39" xfId="0" applyFont="1" applyFill="1" applyBorder="1" applyAlignment="1">
      <alignment vertical="top"/>
    </xf>
    <xf numFmtId="0" fontId="8" fillId="38" borderId="40" xfId="0" applyFont="1" applyFill="1" applyBorder="1" applyAlignment="1">
      <alignment horizontal="center" vertical="top" wrapText="1"/>
    </xf>
    <xf numFmtId="0" fontId="8" fillId="38" borderId="11" xfId="0" applyFont="1" applyFill="1" applyBorder="1" applyAlignment="1">
      <alignment horizontal="center" vertical="top"/>
    </xf>
    <xf numFmtId="164" fontId="8" fillId="38" borderId="41" xfId="42" applyNumberFormat="1" applyFont="1" applyFill="1" applyBorder="1" applyAlignment="1">
      <alignment horizontal="center" vertical="top" wrapText="1"/>
    </xf>
    <xf numFmtId="2" fontId="8" fillId="38" borderId="11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3" fillId="0" borderId="0" xfId="0" applyFont="1" applyFill="1" applyBorder="1" applyAlignment="1">
      <alignment vertical="center"/>
    </xf>
    <xf numFmtId="4" fontId="0" fillId="0" borderId="0" xfId="0" applyNumberFormat="1" applyAlignment="1">
      <alignment horizontal="right" indent="2"/>
    </xf>
    <xf numFmtId="0" fontId="8" fillId="0" borderId="0" xfId="0" applyFont="1" applyFill="1" applyBorder="1" applyAlignment="1">
      <alignment vertical="center"/>
    </xf>
    <xf numFmtId="164" fontId="28" fillId="0" borderId="0" xfId="42" applyNumberFormat="1" applyFont="1" applyFill="1" applyBorder="1" applyAlignment="1">
      <alignment vertical="center"/>
    </xf>
    <xf numFmtId="164" fontId="28" fillId="0" borderId="18" xfId="42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3" fontId="1" fillId="0" borderId="0" xfId="42" applyFont="1" applyAlignment="1">
      <alignment horizontal="right"/>
    </xf>
    <xf numFmtId="0" fontId="1" fillId="0" borderId="0" xfId="0" applyFont="1" applyFill="1" applyBorder="1" applyAlignment="1">
      <alignment/>
    </xf>
    <xf numFmtId="43" fontId="29" fillId="0" borderId="0" xfId="42" applyFont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 wrapText="1"/>
    </xf>
    <xf numFmtId="49" fontId="20" fillId="34" borderId="23" xfId="42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49" fontId="20" fillId="0" borderId="23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9" fontId="1" fillId="0" borderId="23" xfId="56" applyFont="1" applyFill="1" applyBorder="1" applyAlignment="1">
      <alignment horizontal="center" vertical="center"/>
    </xf>
    <xf numFmtId="164" fontId="1" fillId="0" borderId="23" xfId="42" applyNumberFormat="1" applyFont="1" applyFill="1" applyBorder="1" applyAlignment="1">
      <alignment vertical="center"/>
    </xf>
    <xf numFmtId="43" fontId="1" fillId="0" borderId="23" xfId="42" applyFont="1" applyFill="1" applyBorder="1" applyAlignment="1">
      <alignment vertical="center"/>
    </xf>
    <xf numFmtId="0" fontId="30" fillId="40" borderId="23" xfId="0" applyFont="1" applyFill="1" applyBorder="1" applyAlignment="1">
      <alignment horizontal="center" vertical="center"/>
    </xf>
    <xf numFmtId="0" fontId="30" fillId="40" borderId="23" xfId="0" applyFont="1" applyFill="1" applyBorder="1" applyAlignment="1">
      <alignment vertical="center" wrapText="1"/>
    </xf>
    <xf numFmtId="49" fontId="30" fillId="40" borderId="23" xfId="0" applyNumberFormat="1" applyFont="1" applyFill="1" applyBorder="1" applyAlignment="1">
      <alignment horizontal="center" vertical="center"/>
    </xf>
    <xf numFmtId="164" fontId="30" fillId="40" borderId="23" xfId="42" applyNumberFormat="1" applyFont="1" applyFill="1" applyBorder="1" applyAlignment="1">
      <alignment vertical="center"/>
    </xf>
    <xf numFmtId="9" fontId="1" fillId="40" borderId="23" xfId="56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4" fontId="1" fillId="0" borderId="23" xfId="42" applyNumberFormat="1" applyFont="1" applyFill="1" applyBorder="1" applyAlignment="1">
      <alignment horizontal="right" vertical="center" indent="2"/>
    </xf>
    <xf numFmtId="4" fontId="30" fillId="40" borderId="23" xfId="42" applyNumberFormat="1" applyFont="1" applyFill="1" applyBorder="1" applyAlignment="1">
      <alignment horizontal="right" vertical="center" indent="2"/>
    </xf>
    <xf numFmtId="43" fontId="30" fillId="40" borderId="23" xfId="42" applyFont="1" applyFill="1" applyBorder="1" applyAlignment="1">
      <alignment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3" xfId="42" applyNumberFormat="1" applyFont="1" applyBorder="1" applyAlignment="1">
      <alignment vertical="center"/>
    </xf>
    <xf numFmtId="43" fontId="1" fillId="0" borderId="23" xfId="42" applyFont="1" applyBorder="1" applyAlignment="1">
      <alignment vertical="center"/>
    </xf>
    <xf numFmtId="0" fontId="30" fillId="40" borderId="23" xfId="0" applyFont="1" applyFill="1" applyBorder="1" applyAlignment="1">
      <alignment vertical="center" wrapText="1" shrinkToFit="1"/>
    </xf>
    <xf numFmtId="0" fontId="1" fillId="0" borderId="23" xfId="0" applyFont="1" applyBorder="1" applyAlignment="1">
      <alignment vertical="center" shrinkToFit="1"/>
    </xf>
    <xf numFmtId="3" fontId="1" fillId="0" borderId="23" xfId="42" applyNumberFormat="1" applyFont="1" applyBorder="1" applyAlignment="1">
      <alignment horizontal="right" vertical="center" indent="2"/>
    </xf>
    <xf numFmtId="0" fontId="1" fillId="0" borderId="0" xfId="0" applyFont="1" applyFill="1" applyAlignment="1">
      <alignment wrapText="1"/>
    </xf>
    <xf numFmtId="164" fontId="1" fillId="0" borderId="0" xfId="42" applyNumberFormat="1" applyFont="1" applyAlignment="1">
      <alignment horizontal="right"/>
    </xf>
    <xf numFmtId="43" fontId="20" fillId="0" borderId="0" xfId="42" applyFont="1" applyFill="1" applyBorder="1" applyAlignment="1">
      <alignment/>
    </xf>
    <xf numFmtId="4" fontId="1" fillId="0" borderId="23" xfId="42" applyNumberFormat="1" applyFont="1" applyFill="1" applyBorder="1" applyAlignment="1">
      <alignment horizontal="right" vertical="center" indent="1"/>
    </xf>
    <xf numFmtId="4" fontId="30" fillId="40" borderId="23" xfId="42" applyNumberFormat="1" applyFont="1" applyFill="1" applyBorder="1" applyAlignment="1">
      <alignment horizontal="right" vertical="center" indent="1"/>
    </xf>
    <xf numFmtId="0" fontId="2" fillId="34" borderId="29" xfId="0" applyFont="1" applyFill="1" applyBorder="1" applyAlignment="1">
      <alignment horizontal="center" vertical="top" wrapText="1"/>
    </xf>
    <xf numFmtId="0" fontId="2" fillId="34" borderId="25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4" fontId="2" fillId="35" borderId="16" xfId="42" applyNumberFormat="1" applyFont="1" applyFill="1" applyBorder="1" applyAlignment="1">
      <alignment horizontal="right" indent="1"/>
    </xf>
    <xf numFmtId="4" fontId="4" fillId="33" borderId="27" xfId="42" applyNumberFormat="1" applyFont="1" applyFill="1" applyBorder="1" applyAlignment="1">
      <alignment horizontal="right" indent="1"/>
    </xf>
    <xf numFmtId="0" fontId="32" fillId="0" borderId="0" xfId="0" applyFont="1" applyFill="1" applyBorder="1" applyAlignment="1">
      <alignment/>
    </xf>
    <xf numFmtId="0" fontId="0" fillId="0" borderId="19" xfId="0" applyFont="1" applyBorder="1" applyAlignment="1">
      <alignment horizontal="left" wrapText="1"/>
    </xf>
    <xf numFmtId="166" fontId="1" fillId="0" borderId="23" xfId="56" applyNumberFormat="1" applyFont="1" applyFill="1" applyBorder="1" applyAlignment="1">
      <alignment horizontal="center" vertical="center"/>
    </xf>
    <xf numFmtId="166" fontId="20" fillId="40" borderId="23" xfId="56" applyNumberFormat="1" applyFont="1" applyFill="1" applyBorder="1" applyAlignment="1">
      <alignment horizontal="center" vertical="center"/>
    </xf>
    <xf numFmtId="166" fontId="1" fillId="40" borderId="23" xfId="56" applyNumberFormat="1" applyFont="1" applyFill="1" applyBorder="1" applyAlignment="1">
      <alignment horizontal="center" vertical="center"/>
    </xf>
    <xf numFmtId="0" fontId="17" fillId="0" borderId="19" xfId="0" applyFont="1" applyBorder="1" applyAlignment="1">
      <alignment shrinkToFit="1"/>
    </xf>
    <xf numFmtId="0" fontId="8" fillId="38" borderId="17" xfId="0" applyFont="1" applyFill="1" applyBorder="1" applyAlignment="1">
      <alignment vertical="top"/>
    </xf>
    <xf numFmtId="0" fontId="8" fillId="38" borderId="16" xfId="0" applyFont="1" applyFill="1" applyBorder="1" applyAlignment="1">
      <alignment horizontal="center" vertical="top"/>
    </xf>
    <xf numFmtId="164" fontId="8" fillId="38" borderId="42" xfId="42" applyNumberFormat="1" applyFont="1" applyFill="1" applyBorder="1" applyAlignment="1">
      <alignment horizontal="center" vertical="top" wrapText="1"/>
    </xf>
    <xf numFmtId="2" fontId="8" fillId="38" borderId="16" xfId="0" applyNumberFormat="1" applyFont="1" applyFill="1" applyBorder="1" applyAlignment="1">
      <alignment horizontal="center" vertical="top" wrapText="1"/>
    </xf>
    <xf numFmtId="0" fontId="8" fillId="38" borderId="18" xfId="0" applyFont="1" applyFill="1" applyBorder="1" applyAlignment="1">
      <alignment horizontal="center" vertical="top" wrapText="1"/>
    </xf>
    <xf numFmtId="43" fontId="0" fillId="38" borderId="23" xfId="42" applyFont="1" applyFill="1" applyBorder="1" applyAlignment="1">
      <alignment horizontal="center" vertical="top"/>
    </xf>
    <xf numFmtId="10" fontId="8" fillId="35" borderId="16" xfId="42" applyNumberFormat="1" applyFont="1" applyFill="1" applyBorder="1" applyAlignment="1">
      <alignment horizontal="right"/>
    </xf>
    <xf numFmtId="43" fontId="2" fillId="35" borderId="0" xfId="42" applyFont="1" applyFill="1" applyBorder="1" applyAlignment="1">
      <alignment horizontal="center"/>
    </xf>
    <xf numFmtId="43" fontId="2" fillId="35" borderId="16" xfId="42" applyFont="1" applyFill="1" applyBorder="1" applyAlignment="1">
      <alignment horizontal="center"/>
    </xf>
    <xf numFmtId="43" fontId="2" fillId="35" borderId="0" xfId="42" applyFont="1" applyFill="1" applyBorder="1" applyAlignment="1">
      <alignment/>
    </xf>
    <xf numFmtId="43" fontId="2" fillId="35" borderId="16" xfId="42" applyFont="1" applyFill="1" applyBorder="1" applyAlignment="1">
      <alignment/>
    </xf>
    <xf numFmtId="43" fontId="2" fillId="35" borderId="18" xfId="42" applyFont="1" applyFill="1" applyBorder="1" applyAlignment="1">
      <alignment/>
    </xf>
    <xf numFmtId="43" fontId="2" fillId="35" borderId="25" xfId="42" applyFont="1" applyFill="1" applyBorder="1" applyAlignment="1">
      <alignment/>
    </xf>
    <xf numFmtId="0" fontId="10" fillId="36" borderId="0" xfId="0" applyFont="1" applyFill="1" applyBorder="1" applyAlignment="1">
      <alignment/>
    </xf>
    <xf numFmtId="10" fontId="10" fillId="36" borderId="42" xfId="0" applyNumberFormat="1" applyFont="1" applyFill="1" applyBorder="1" applyAlignment="1">
      <alignment/>
    </xf>
    <xf numFmtId="0" fontId="16" fillId="0" borderId="19" xfId="0" applyFont="1" applyBorder="1" applyAlignment="1">
      <alignment horizontal="left" shrinkToFit="1"/>
    </xf>
    <xf numFmtId="10" fontId="0" fillId="0" borderId="19" xfId="0" applyNumberFormat="1" applyBorder="1" applyAlignment="1">
      <alignment/>
    </xf>
    <xf numFmtId="0" fontId="2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164" fontId="2" fillId="0" borderId="0" xfId="44" applyNumberFormat="1" applyFont="1" applyAlignment="1">
      <alignment/>
    </xf>
    <xf numFmtId="3" fontId="9" fillId="0" borderId="0" xfId="44" applyNumberFormat="1" applyFont="1" applyAlignment="1">
      <alignment horizontal="left" indent="3"/>
    </xf>
    <xf numFmtId="3" fontId="34" fillId="0" borderId="0" xfId="44" applyNumberFormat="1" applyFont="1" applyAlignment="1">
      <alignment horizontal="left" indent="3"/>
    </xf>
    <xf numFmtId="164" fontId="2" fillId="0" borderId="0" xfId="53" applyNumberFormat="1" applyFont="1">
      <alignment/>
      <protection/>
    </xf>
    <xf numFmtId="0" fontId="1" fillId="0" borderId="0" xfId="53" applyFont="1">
      <alignment/>
      <protection/>
    </xf>
    <xf numFmtId="0" fontId="20" fillId="35" borderId="11" xfId="53" applyFont="1" applyFill="1" applyBorder="1" applyAlignment="1">
      <alignment horizontal="center" wrapText="1"/>
      <protection/>
    </xf>
    <xf numFmtId="164" fontId="20" fillId="35" borderId="43" xfId="44" applyNumberFormat="1" applyFont="1" applyFill="1" applyBorder="1" applyAlignment="1">
      <alignment horizontal="center"/>
    </xf>
    <xf numFmtId="164" fontId="20" fillId="35" borderId="23" xfId="44" applyNumberFormat="1" applyFont="1" applyFill="1" applyBorder="1" applyAlignment="1">
      <alignment horizontal="center" wrapText="1"/>
    </xf>
    <xf numFmtId="0" fontId="26" fillId="35" borderId="22" xfId="53" applyFont="1" applyFill="1" applyBorder="1" applyAlignment="1">
      <alignment horizontal="center"/>
      <protection/>
    </xf>
    <xf numFmtId="0" fontId="26" fillId="35" borderId="14" xfId="53" applyFont="1" applyFill="1" applyBorder="1" applyAlignment="1">
      <alignment horizontal="center"/>
      <protection/>
    </xf>
    <xf numFmtId="0" fontId="1" fillId="35" borderId="14" xfId="53" applyFont="1" applyFill="1" applyBorder="1" applyAlignment="1">
      <alignment horizontal="center"/>
      <protection/>
    </xf>
    <xf numFmtId="0" fontId="1" fillId="35" borderId="22" xfId="53" applyFont="1" applyFill="1" applyBorder="1" applyAlignment="1">
      <alignment horizontal="center"/>
      <protection/>
    </xf>
    <xf numFmtId="0" fontId="1" fillId="35" borderId="44" xfId="53" applyFont="1" applyFill="1" applyBorder="1" applyAlignment="1">
      <alignment horizontal="center"/>
      <protection/>
    </xf>
    <xf numFmtId="164" fontId="1" fillId="35" borderId="22" xfId="44" applyNumberFormat="1" applyFont="1" applyFill="1" applyBorder="1" applyAlignment="1">
      <alignment horizontal="center"/>
    </xf>
    <xf numFmtId="0" fontId="1" fillId="35" borderId="45" xfId="53" applyFont="1" applyFill="1" applyBorder="1" applyAlignment="1">
      <alignment horizontal="center"/>
      <protection/>
    </xf>
    <xf numFmtId="0" fontId="37" fillId="0" borderId="18" xfId="53" applyFont="1" applyFill="1" applyBorder="1" applyAlignment="1">
      <alignment horizontal="center"/>
      <protection/>
    </xf>
    <xf numFmtId="0" fontId="37" fillId="0" borderId="16" xfId="53" applyFont="1" applyFill="1" applyBorder="1" applyAlignment="1">
      <alignment horizontal="left"/>
      <protection/>
    </xf>
    <xf numFmtId="0" fontId="38" fillId="0" borderId="18" xfId="53" applyFont="1" applyFill="1" applyBorder="1" applyAlignment="1">
      <alignment horizontal="center"/>
      <protection/>
    </xf>
    <xf numFmtId="0" fontId="38" fillId="0" borderId="40" xfId="53" applyFont="1" applyFill="1" applyBorder="1" applyAlignment="1">
      <alignment horizontal="center"/>
      <protection/>
    </xf>
    <xf numFmtId="0" fontId="26" fillId="41" borderId="11" xfId="53" applyFont="1" applyFill="1" applyBorder="1" applyAlignment="1">
      <alignment horizontal="center" vertical="center"/>
      <protection/>
    </xf>
    <xf numFmtId="0" fontId="39" fillId="33" borderId="11" xfId="53" applyFont="1" applyFill="1" applyBorder="1" applyAlignment="1">
      <alignment horizontal="center" vertical="center"/>
      <protection/>
    </xf>
    <xf numFmtId="0" fontId="26" fillId="0" borderId="11" xfId="53" applyFont="1" applyFill="1" applyBorder="1" applyAlignment="1">
      <alignment horizontal="center" vertical="center"/>
      <protection/>
    </xf>
    <xf numFmtId="0" fontId="39" fillId="33" borderId="23" xfId="53" applyFont="1" applyFill="1" applyBorder="1" applyAlignment="1">
      <alignment horizontal="center" vertical="center"/>
      <protection/>
    </xf>
    <xf numFmtId="0" fontId="37" fillId="0" borderId="23" xfId="53" applyFont="1" applyFill="1" applyBorder="1" applyAlignment="1">
      <alignment horizontal="center" vertical="center"/>
      <protection/>
    </xf>
    <xf numFmtId="0" fontId="26" fillId="0" borderId="29" xfId="53" applyFont="1" applyFill="1" applyBorder="1" applyAlignment="1">
      <alignment horizontal="center"/>
      <protection/>
    </xf>
    <xf numFmtId="0" fontId="26" fillId="0" borderId="23" xfId="53" applyFont="1" applyFill="1" applyBorder="1" applyAlignment="1">
      <alignment horizontal="center" vertical="center"/>
      <protection/>
    </xf>
    <xf numFmtId="49" fontId="1" fillId="0" borderId="23" xfId="53" applyNumberFormat="1" applyFont="1" applyFill="1" applyBorder="1" applyAlignment="1">
      <alignment horizontal="center"/>
      <protection/>
    </xf>
    <xf numFmtId="0" fontId="26" fillId="33" borderId="27" xfId="53" applyFont="1" applyFill="1" applyBorder="1">
      <alignment/>
      <protection/>
    </xf>
    <xf numFmtId="0" fontId="20" fillId="33" borderId="27" xfId="53" applyFont="1" applyFill="1" applyBorder="1">
      <alignment/>
      <protection/>
    </xf>
    <xf numFmtId="0" fontId="1" fillId="33" borderId="37" xfId="53" applyFont="1" applyFill="1" applyBorder="1" applyAlignment="1">
      <alignment/>
      <protection/>
    </xf>
    <xf numFmtId="0" fontId="1" fillId="33" borderId="38" xfId="53" applyFont="1" applyFill="1" applyBorder="1" applyAlignment="1">
      <alignment/>
      <protection/>
    </xf>
    <xf numFmtId="0" fontId="42" fillId="0" borderId="0" xfId="53" applyFont="1">
      <alignment/>
      <protection/>
    </xf>
    <xf numFmtId="0" fontId="43" fillId="0" borderId="0" xfId="53" applyFont="1">
      <alignment/>
      <protection/>
    </xf>
    <xf numFmtId="4" fontId="42" fillId="0" borderId="0" xfId="53" applyNumberFormat="1" applyFont="1">
      <alignment/>
      <protection/>
    </xf>
    <xf numFmtId="0" fontId="0" fillId="0" borderId="0" xfId="53">
      <alignment/>
      <protection/>
    </xf>
    <xf numFmtId="0" fontId="2" fillId="0" borderId="0" xfId="53" applyFont="1" applyFill="1">
      <alignment/>
      <protection/>
    </xf>
    <xf numFmtId="164" fontId="1" fillId="0" borderId="0" xfId="44" applyNumberFormat="1" applyFont="1" applyAlignment="1">
      <alignment/>
    </xf>
    <xf numFmtId="0" fontId="41" fillId="33" borderId="23" xfId="53" applyFont="1" applyFill="1" applyBorder="1" applyAlignment="1">
      <alignment horizontal="center" vertical="center"/>
      <protection/>
    </xf>
    <xf numFmtId="0" fontId="39" fillId="0" borderId="18" xfId="53" applyFont="1" applyFill="1" applyBorder="1" applyAlignment="1">
      <alignment horizontal="center" vertical="center"/>
      <protection/>
    </xf>
    <xf numFmtId="0" fontId="2" fillId="0" borderId="18" xfId="53" applyFont="1" applyBorder="1">
      <alignment/>
      <protection/>
    </xf>
    <xf numFmtId="0" fontId="1" fillId="34" borderId="23" xfId="0" applyFont="1" applyFill="1" applyBorder="1" applyAlignment="1">
      <alignment shrinkToFit="1"/>
    </xf>
    <xf numFmtId="0" fontId="20" fillId="34" borderId="23" xfId="0" applyFont="1" applyFill="1" applyBorder="1" applyAlignment="1">
      <alignment shrinkToFit="1"/>
    </xf>
    <xf numFmtId="0" fontId="20" fillId="34" borderId="23" xfId="0" applyFont="1" applyFill="1" applyBorder="1" applyAlignment="1">
      <alignment horizontal="center" shrinkToFit="1"/>
    </xf>
    <xf numFmtId="0" fontId="1" fillId="34" borderId="23" xfId="0" applyFont="1" applyFill="1" applyBorder="1" applyAlignment="1">
      <alignment horizontal="center" shrinkToFit="1"/>
    </xf>
    <xf numFmtId="164" fontId="20" fillId="34" borderId="23" xfId="42" applyNumberFormat="1" applyFont="1" applyFill="1" applyBorder="1" applyAlignment="1">
      <alignment shrinkToFit="1"/>
    </xf>
    <xf numFmtId="166" fontId="20" fillId="34" borderId="23" xfId="56" applyNumberFormat="1" applyFont="1" applyFill="1" applyBorder="1" applyAlignment="1">
      <alignment horizontal="center" shrinkToFit="1"/>
    </xf>
    <xf numFmtId="9" fontId="1" fillId="34" borderId="23" xfId="56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20" fillId="35" borderId="25" xfId="53" applyFont="1" applyFill="1" applyBorder="1" applyAlignment="1">
      <alignment horizontal="center" wrapText="1"/>
      <protection/>
    </xf>
    <xf numFmtId="10" fontId="4" fillId="33" borderId="46" xfId="42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15" fillId="0" borderId="23" xfId="0" applyFont="1" applyBorder="1" applyAlignment="1">
      <alignment/>
    </xf>
    <xf numFmtId="0" fontId="15" fillId="0" borderId="0" xfId="0" applyFont="1" applyAlignment="1">
      <alignment/>
    </xf>
    <xf numFmtId="0" fontId="45" fillId="0" borderId="21" xfId="0" applyFont="1" applyBorder="1" applyAlignment="1">
      <alignment/>
    </xf>
    <xf numFmtId="0" fontId="45" fillId="0" borderId="41" xfId="0" applyFont="1" applyBorder="1" applyAlignment="1">
      <alignment/>
    </xf>
    <xf numFmtId="0" fontId="45" fillId="0" borderId="0" xfId="0" applyFont="1" applyAlignment="1">
      <alignment/>
    </xf>
    <xf numFmtId="0" fontId="45" fillId="0" borderId="29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6" fillId="0" borderId="31" xfId="0" applyFont="1" applyBorder="1" applyAlignment="1">
      <alignment/>
    </xf>
    <xf numFmtId="3" fontId="46" fillId="0" borderId="23" xfId="0" applyNumberFormat="1" applyFont="1" applyBorder="1" applyAlignment="1">
      <alignment horizontal="right" indent="1"/>
    </xf>
    <xf numFmtId="0" fontId="46" fillId="0" borderId="47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 indent="1"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 indent="1"/>
    </xf>
    <xf numFmtId="0" fontId="0" fillId="0" borderId="18" xfId="0" applyBorder="1" applyAlignment="1">
      <alignment/>
    </xf>
    <xf numFmtId="3" fontId="0" fillId="0" borderId="25" xfId="0" applyNumberFormat="1" applyBorder="1" applyAlignment="1">
      <alignment horizontal="right" indent="1"/>
    </xf>
    <xf numFmtId="3" fontId="0" fillId="0" borderId="23" xfId="0" applyNumberFormat="1" applyBorder="1" applyAlignment="1">
      <alignment horizontal="right" indent="1"/>
    </xf>
    <xf numFmtId="0" fontId="0" fillId="0" borderId="43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47" fillId="0" borderId="31" xfId="0" applyFont="1" applyBorder="1" applyAlignment="1">
      <alignment/>
    </xf>
    <xf numFmtId="0" fontId="47" fillId="0" borderId="47" xfId="0" applyFont="1" applyBorder="1" applyAlignment="1">
      <alignment/>
    </xf>
    <xf numFmtId="0" fontId="0" fillId="0" borderId="0" xfId="0" applyFont="1" applyAlignment="1">
      <alignment/>
    </xf>
    <xf numFmtId="0" fontId="15" fillId="0" borderId="43" xfId="0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47" xfId="0" applyFont="1" applyBorder="1" applyAlignment="1">
      <alignment/>
    </xf>
    <xf numFmtId="3" fontId="15" fillId="0" borderId="23" xfId="0" applyNumberFormat="1" applyFont="1" applyBorder="1" applyAlignment="1">
      <alignment horizontal="right" indent="1"/>
    </xf>
    <xf numFmtId="3" fontId="0" fillId="0" borderId="47" xfId="0" applyNumberFormat="1" applyBorder="1" applyAlignment="1">
      <alignment horizontal="right" indent="1"/>
    </xf>
    <xf numFmtId="0" fontId="47" fillId="0" borderId="4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41" xfId="0" applyFont="1" applyBorder="1" applyAlignment="1">
      <alignment/>
    </xf>
    <xf numFmtId="3" fontId="0" fillId="0" borderId="40" xfId="0" applyNumberFormat="1" applyBorder="1" applyAlignment="1">
      <alignment horizontal="right" indent="1"/>
    </xf>
    <xf numFmtId="3" fontId="0" fillId="0" borderId="18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0" fontId="15" fillId="0" borderId="21" xfId="0" applyFont="1" applyBorder="1" applyAlignment="1">
      <alignment/>
    </xf>
    <xf numFmtId="0" fontId="15" fillId="0" borderId="41" xfId="0" applyFont="1" applyBorder="1" applyAlignment="1">
      <alignment/>
    </xf>
    <xf numFmtId="3" fontId="15" fillId="0" borderId="11" xfId="0" applyNumberFormat="1" applyFont="1" applyBorder="1" applyAlignment="1">
      <alignment horizontal="right" indent="1"/>
    </xf>
    <xf numFmtId="0" fontId="45" fillId="0" borderId="18" xfId="0" applyFont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42" xfId="0" applyFont="1" applyBorder="1" applyAlignment="1">
      <alignment/>
    </xf>
    <xf numFmtId="3" fontId="45" fillId="0" borderId="16" xfId="0" applyNumberFormat="1" applyFont="1" applyBorder="1" applyAlignment="1">
      <alignment horizontal="right" indent="1"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wrapText="1"/>
    </xf>
    <xf numFmtId="166" fontId="0" fillId="0" borderId="40" xfId="0" applyNumberFormat="1" applyFont="1" applyBorder="1" applyAlignment="1">
      <alignment horizontal="right" indent="1"/>
    </xf>
    <xf numFmtId="0" fontId="0" fillId="0" borderId="29" xfId="0" applyFont="1" applyBorder="1" applyAlignment="1">
      <alignment/>
    </xf>
    <xf numFmtId="166" fontId="0" fillId="0" borderId="23" xfId="0" applyNumberFormat="1" applyBorder="1" applyAlignment="1">
      <alignment horizontal="right" indent="1"/>
    </xf>
    <xf numFmtId="166" fontId="0" fillId="0" borderId="11" xfId="0" applyNumberFormat="1" applyBorder="1" applyAlignment="1">
      <alignment horizontal="right" indent="1"/>
    </xf>
    <xf numFmtId="166" fontId="0" fillId="0" borderId="16" xfId="0" applyNumberFormat="1" applyBorder="1" applyAlignment="1">
      <alignment horizontal="right" indent="1"/>
    </xf>
    <xf numFmtId="166" fontId="0" fillId="0" borderId="25" xfId="0" applyNumberFormat="1" applyBorder="1" applyAlignment="1">
      <alignment horizontal="right" indent="1"/>
    </xf>
    <xf numFmtId="166" fontId="0" fillId="0" borderId="43" xfId="0" applyNumberFormat="1" applyBorder="1" applyAlignment="1">
      <alignment horizontal="right" indent="1"/>
    </xf>
    <xf numFmtId="0" fontId="15" fillId="0" borderId="0" xfId="0" applyFont="1" applyBorder="1" applyAlignment="1">
      <alignment/>
    </xf>
    <xf numFmtId="166" fontId="0" fillId="0" borderId="18" xfId="0" applyNumberFormat="1" applyFont="1" applyBorder="1" applyAlignment="1">
      <alignment horizontal="right" indent="1"/>
    </xf>
    <xf numFmtId="166" fontId="0" fillId="0" borderId="40" xfId="0" applyNumberFormat="1" applyBorder="1" applyAlignment="1">
      <alignment horizontal="right" indent="1"/>
    </xf>
    <xf numFmtId="166" fontId="15" fillId="0" borderId="11" xfId="0" applyNumberFormat="1" applyFont="1" applyBorder="1" applyAlignment="1">
      <alignment horizontal="right" indent="1"/>
    </xf>
    <xf numFmtId="166" fontId="15" fillId="0" borderId="16" xfId="0" applyNumberFormat="1" applyFont="1" applyBorder="1" applyAlignment="1">
      <alignment horizontal="right" indent="1"/>
    </xf>
    <xf numFmtId="0" fontId="20" fillId="0" borderId="0" xfId="0" applyFont="1" applyAlignment="1">
      <alignment horizontal="left"/>
    </xf>
    <xf numFmtId="0" fontId="2" fillId="0" borderId="1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0" fillId="35" borderId="18" xfId="53" applyFont="1" applyFill="1" applyBorder="1" applyAlignment="1">
      <alignment horizontal="center" wrapText="1"/>
      <protection/>
    </xf>
    <xf numFmtId="0" fontId="20" fillId="35" borderId="40" xfId="53" applyFont="1" applyFill="1" applyBorder="1" applyAlignment="1">
      <alignment/>
      <protection/>
    </xf>
    <xf numFmtId="0" fontId="20" fillId="35" borderId="21" xfId="53" applyFont="1" applyFill="1" applyBorder="1" applyAlignment="1">
      <alignment/>
      <protection/>
    </xf>
    <xf numFmtId="0" fontId="20" fillId="35" borderId="41" xfId="53" applyFont="1" applyFill="1" applyBorder="1" applyAlignment="1">
      <alignment/>
      <protection/>
    </xf>
    <xf numFmtId="0" fontId="26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3" fillId="0" borderId="0" xfId="53" applyFont="1" applyFill="1" applyBorder="1">
      <alignment/>
      <protection/>
    </xf>
    <xf numFmtId="0" fontId="43" fillId="0" borderId="0" xfId="53" applyFont="1" applyFill="1" applyBorder="1" applyAlignment="1">
      <alignment/>
      <protection/>
    </xf>
    <xf numFmtId="4" fontId="43" fillId="0" borderId="0" xfId="44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39" fillId="33" borderId="11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0" fillId="0" borderId="0" xfId="53" applyFill="1" applyBorder="1">
      <alignment/>
      <protection/>
    </xf>
    <xf numFmtId="172" fontId="30" fillId="40" borderId="23" xfId="42" applyNumberFormat="1" applyFont="1" applyFill="1" applyBorder="1" applyAlignment="1">
      <alignment horizontal="right" vertical="center" indent="1"/>
    </xf>
    <xf numFmtId="166" fontId="0" fillId="0" borderId="29" xfId="0" applyNumberFormat="1" applyBorder="1" applyAlignment="1">
      <alignment horizontal="right" indent="1"/>
    </xf>
    <xf numFmtId="0" fontId="46" fillId="0" borderId="19" xfId="0" applyFont="1" applyBorder="1" applyAlignment="1">
      <alignment/>
    </xf>
    <xf numFmtId="0" fontId="0" fillId="0" borderId="23" xfId="0" applyFont="1" applyBorder="1" applyAlignment="1">
      <alignment/>
    </xf>
    <xf numFmtId="166" fontId="0" fillId="0" borderId="23" xfId="0" applyNumberFormat="1" applyFont="1" applyBorder="1" applyAlignment="1">
      <alignment horizontal="right" indent="1"/>
    </xf>
    <xf numFmtId="49" fontId="8" fillId="42" borderId="0" xfId="0" applyNumberFormat="1" applyFont="1" applyFill="1" applyBorder="1" applyAlignment="1">
      <alignment horizontal="left"/>
    </xf>
    <xf numFmtId="0" fontId="24" fillId="42" borderId="18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42" xfId="0" applyFont="1" applyFill="1" applyBorder="1" applyAlignment="1">
      <alignment/>
    </xf>
    <xf numFmtId="9" fontId="8" fillId="42" borderId="16" xfId="56" applyFont="1" applyFill="1" applyBorder="1" applyAlignment="1">
      <alignment horizontal="center"/>
    </xf>
    <xf numFmtId="49" fontId="2" fillId="42" borderId="0" xfId="0" applyNumberFormat="1" applyFont="1" applyFill="1" applyBorder="1" applyAlignment="1">
      <alignment horizontal="center"/>
    </xf>
    <xf numFmtId="0" fontId="2" fillId="42" borderId="18" xfId="0" applyFont="1" applyFill="1" applyBorder="1" applyAlignment="1">
      <alignment wrapText="1"/>
    </xf>
    <xf numFmtId="0" fontId="2" fillId="42" borderId="0" xfId="0" applyFont="1" applyFill="1" applyBorder="1" applyAlignment="1">
      <alignment wrapText="1"/>
    </xf>
    <xf numFmtId="43" fontId="2" fillId="42" borderId="16" xfId="42" applyNumberFormat="1" applyFont="1" applyFill="1" applyBorder="1" applyAlignment="1">
      <alignment horizontal="center"/>
    </xf>
    <xf numFmtId="9" fontId="2" fillId="42" borderId="16" xfId="56" applyFont="1" applyFill="1" applyBorder="1" applyAlignment="1">
      <alignment horizontal="center"/>
    </xf>
    <xf numFmtId="49" fontId="2" fillId="42" borderId="0" xfId="0" applyNumberFormat="1" applyFont="1" applyFill="1" applyBorder="1" applyAlignment="1">
      <alignment horizontal="center" vertical="top"/>
    </xf>
    <xf numFmtId="9" fontId="2" fillId="42" borderId="16" xfId="56" applyFont="1" applyFill="1" applyBorder="1" applyAlignment="1">
      <alignment horizontal="center"/>
    </xf>
    <xf numFmtId="49" fontId="2" fillId="42" borderId="42" xfId="0" applyNumberFormat="1" applyFont="1" applyFill="1" applyBorder="1" applyAlignment="1">
      <alignment horizontal="center"/>
    </xf>
    <xf numFmtId="49" fontId="2" fillId="42" borderId="16" xfId="0" applyNumberFormat="1" applyFont="1" applyFill="1" applyBorder="1" applyAlignment="1">
      <alignment horizontal="center"/>
    </xf>
    <xf numFmtId="49" fontId="2" fillId="42" borderId="19" xfId="0" applyNumberFormat="1" applyFont="1" applyFill="1" applyBorder="1" applyAlignment="1">
      <alignment horizontal="center" vertical="top"/>
    </xf>
    <xf numFmtId="9" fontId="2" fillId="42" borderId="25" xfId="56" applyFont="1" applyFill="1" applyBorder="1" applyAlignment="1">
      <alignment horizontal="center"/>
    </xf>
    <xf numFmtId="49" fontId="2" fillId="42" borderId="16" xfId="0" applyNumberFormat="1" applyFont="1" applyFill="1" applyBorder="1" applyAlignment="1">
      <alignment horizontal="center" wrapText="1"/>
    </xf>
    <xf numFmtId="0" fontId="2" fillId="42" borderId="16" xfId="0" applyFont="1" applyFill="1" applyBorder="1" applyAlignment="1">
      <alignment horizontal="center"/>
    </xf>
    <xf numFmtId="49" fontId="2" fillId="42" borderId="16" xfId="0" applyNumberFormat="1" applyFont="1" applyFill="1" applyBorder="1" applyAlignment="1">
      <alignment horizontal="center" vertical="top"/>
    </xf>
    <xf numFmtId="49" fontId="2" fillId="42" borderId="0" xfId="0" applyNumberFormat="1" applyFont="1" applyFill="1" applyBorder="1" applyAlignment="1">
      <alignment horizontal="center" vertical="justify"/>
    </xf>
    <xf numFmtId="49" fontId="2" fillId="42" borderId="16" xfId="0" applyNumberFormat="1" applyFont="1" applyFill="1" applyBorder="1" applyAlignment="1">
      <alignment horizontal="center" vertical="justify"/>
    </xf>
    <xf numFmtId="49" fontId="8" fillId="42" borderId="16" xfId="0" applyNumberFormat="1" applyFont="1" applyFill="1" applyBorder="1" applyAlignment="1">
      <alignment horizontal="center" vertical="top"/>
    </xf>
    <xf numFmtId="49" fontId="2" fillId="42" borderId="16" xfId="0" applyNumberFormat="1" applyFont="1" applyFill="1" applyBorder="1" applyAlignment="1">
      <alignment horizontal="center" vertical="top" wrapText="1"/>
    </xf>
    <xf numFmtId="49" fontId="8" fillId="42" borderId="0" xfId="0" applyNumberFormat="1" applyFont="1" applyFill="1" applyBorder="1" applyAlignment="1">
      <alignment horizontal="center"/>
    </xf>
    <xf numFmtId="49" fontId="8" fillId="42" borderId="16" xfId="0" applyNumberFormat="1" applyFont="1" applyFill="1" applyBorder="1" applyAlignment="1">
      <alignment horizontal="center"/>
    </xf>
    <xf numFmtId="0" fontId="24" fillId="42" borderId="0" xfId="0" applyFont="1" applyFill="1" applyBorder="1" applyAlignment="1">
      <alignment/>
    </xf>
    <xf numFmtId="0" fontId="2" fillId="42" borderId="18" xfId="0" applyFont="1" applyFill="1" applyBorder="1" applyAlignment="1">
      <alignment/>
    </xf>
    <xf numFmtId="10" fontId="2" fillId="42" borderId="16" xfId="56" applyNumberFormat="1" applyFont="1" applyFill="1" applyBorder="1" applyAlignment="1">
      <alignment horizontal="center"/>
    </xf>
    <xf numFmtId="49" fontId="2" fillId="42" borderId="0" xfId="0" applyNumberFormat="1" applyFont="1" applyFill="1" applyBorder="1" applyAlignment="1">
      <alignment horizontal="center" vertical="top" wrapText="1"/>
    </xf>
    <xf numFmtId="0" fontId="8" fillId="42" borderId="42" xfId="0" applyFont="1" applyFill="1" applyBorder="1" applyAlignment="1">
      <alignment/>
    </xf>
    <xf numFmtId="10" fontId="8" fillId="42" borderId="16" xfId="56" applyNumberFormat="1" applyFont="1" applyFill="1" applyBorder="1" applyAlignment="1">
      <alignment horizontal="center"/>
    </xf>
    <xf numFmtId="10" fontId="2" fillId="42" borderId="16" xfId="42" applyNumberFormat="1" applyFont="1" applyFill="1" applyBorder="1" applyAlignment="1">
      <alignment horizontal="center"/>
    </xf>
    <xf numFmtId="10" fontId="2" fillId="42" borderId="25" xfId="56" applyNumberFormat="1" applyFont="1" applyFill="1" applyBorder="1" applyAlignment="1">
      <alignment horizontal="center"/>
    </xf>
    <xf numFmtId="9" fontId="8" fillId="34" borderId="27" xfId="56" applyNumberFormat="1" applyFont="1" applyFill="1" applyBorder="1" applyAlignment="1">
      <alignment horizontal="center"/>
    </xf>
    <xf numFmtId="10" fontId="2" fillId="42" borderId="42" xfId="56" applyNumberFormat="1" applyFont="1" applyFill="1" applyBorder="1" applyAlignment="1">
      <alignment horizontal="center"/>
    </xf>
    <xf numFmtId="9" fontId="2" fillId="42" borderId="42" xfId="56" applyFont="1" applyFill="1" applyBorder="1" applyAlignment="1">
      <alignment horizontal="center"/>
    </xf>
    <xf numFmtId="49" fontId="2" fillId="42" borderId="42" xfId="0" applyNumberFormat="1" applyFont="1" applyFill="1" applyBorder="1" applyAlignment="1">
      <alignment horizontal="center" vertical="top"/>
    </xf>
    <xf numFmtId="0" fontId="8" fillId="42" borderId="15" xfId="0" applyFont="1" applyFill="1" applyBorder="1" applyAlignment="1">
      <alignment horizontal="left"/>
    </xf>
    <xf numFmtId="0" fontId="2" fillId="42" borderId="25" xfId="0" applyFont="1" applyFill="1" applyBorder="1" applyAlignment="1">
      <alignment horizontal="center"/>
    </xf>
    <xf numFmtId="0" fontId="8" fillId="42" borderId="16" xfId="0" applyFont="1" applyFill="1" applyBorder="1" applyAlignment="1">
      <alignment horizontal="center"/>
    </xf>
    <xf numFmtId="49" fontId="8" fillId="34" borderId="2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9" fontId="8" fillId="38" borderId="27" xfId="56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1" fontId="5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/>
    </xf>
    <xf numFmtId="176" fontId="10" fillId="0" borderId="49" xfId="42" applyNumberFormat="1" applyFont="1" applyFill="1" applyBorder="1" applyAlignment="1" applyProtection="1">
      <alignment horizontal="center"/>
      <protection/>
    </xf>
    <xf numFmtId="0" fontId="9" fillId="0" borderId="50" xfId="0" applyFont="1" applyFill="1" applyBorder="1" applyAlignment="1">
      <alignment/>
    </xf>
    <xf numFmtId="3" fontId="9" fillId="0" borderId="51" xfId="42" applyNumberFormat="1" applyFont="1" applyFill="1" applyBorder="1" applyAlignment="1" applyProtection="1">
      <alignment horizontal="right"/>
      <protection/>
    </xf>
    <xf numFmtId="4" fontId="9" fillId="0" borderId="51" xfId="42" applyNumberFormat="1" applyFont="1" applyFill="1" applyBorder="1" applyAlignment="1" applyProtection="1">
      <alignment horizontal="right"/>
      <protection/>
    </xf>
    <xf numFmtId="1" fontId="9" fillId="0" borderId="51" xfId="42" applyNumberFormat="1" applyFont="1" applyFill="1" applyBorder="1" applyAlignment="1" applyProtection="1">
      <alignment horizontal="center"/>
      <protection/>
    </xf>
    <xf numFmtId="49" fontId="9" fillId="0" borderId="0" xfId="42" applyNumberFormat="1" applyFont="1" applyFill="1" applyBorder="1" applyAlignment="1" applyProtection="1">
      <alignment horizontal="center"/>
      <protection/>
    </xf>
    <xf numFmtId="0" fontId="9" fillId="0" borderId="50" xfId="0" applyFont="1" applyFill="1" applyBorder="1" applyAlignment="1">
      <alignment wrapText="1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/>
    </xf>
    <xf numFmtId="176" fontId="10" fillId="0" borderId="54" xfId="42" applyNumberFormat="1" applyFont="1" applyFill="1" applyBorder="1" applyAlignment="1" applyProtection="1">
      <alignment horizontal="center"/>
      <protection/>
    </xf>
    <xf numFmtId="0" fontId="10" fillId="0" borderId="54" xfId="0" applyFont="1" applyFill="1" applyBorder="1" applyAlignment="1">
      <alignment horizontal="center"/>
    </xf>
    <xf numFmtId="3" fontId="10" fillId="0" borderId="55" xfId="42" applyNumberFormat="1" applyFont="1" applyFill="1" applyBorder="1" applyAlignment="1" applyProtection="1">
      <alignment horizontal="right"/>
      <protection/>
    </xf>
    <xf numFmtId="1" fontId="10" fillId="0" borderId="55" xfId="42" applyNumberFormat="1" applyFont="1" applyFill="1" applyBorder="1" applyAlignment="1" applyProtection="1">
      <alignment horizontal="center"/>
      <protection/>
    </xf>
    <xf numFmtId="49" fontId="10" fillId="0" borderId="0" xfId="42" applyNumberFormat="1" applyFont="1" applyFill="1" applyBorder="1" applyAlignment="1" applyProtection="1">
      <alignment horizontal="center"/>
      <protection/>
    </xf>
    <xf numFmtId="0" fontId="9" fillId="0" borderId="48" xfId="0" applyFont="1" applyBorder="1" applyAlignment="1">
      <alignment horizontal="center"/>
    </xf>
    <xf numFmtId="0" fontId="10" fillId="0" borderId="49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9" xfId="0" applyFont="1" applyBorder="1" applyAlignment="1">
      <alignment/>
    </xf>
    <xf numFmtId="176" fontId="9" fillId="0" borderId="49" xfId="42" applyNumberFormat="1" applyFont="1" applyFill="1" applyBorder="1" applyAlignment="1" applyProtection="1">
      <alignment horizontal="center"/>
      <protection/>
    </xf>
    <xf numFmtId="0" fontId="9" fillId="0" borderId="52" xfId="0" applyFont="1" applyBorder="1" applyAlignment="1">
      <alignment/>
    </xf>
    <xf numFmtId="0" fontId="9" fillId="0" borderId="53" xfId="0" applyFont="1" applyBorder="1" applyAlignment="1">
      <alignment/>
    </xf>
    <xf numFmtId="176" fontId="9" fillId="0" borderId="54" xfId="42" applyNumberFormat="1" applyFont="1" applyFill="1" applyBorder="1" applyAlignment="1" applyProtection="1">
      <alignment horizontal="center"/>
      <protection/>
    </xf>
    <xf numFmtId="0" fontId="10" fillId="0" borderId="54" xfId="0" applyFont="1" applyBorder="1" applyAlignment="1">
      <alignment horizontal="center"/>
    </xf>
    <xf numFmtId="176" fontId="10" fillId="0" borderId="56" xfId="42" applyNumberFormat="1" applyFont="1" applyFill="1" applyBorder="1" applyAlignment="1" applyProtection="1">
      <alignment horizontal="center"/>
      <protection/>
    </xf>
    <xf numFmtId="0" fontId="9" fillId="0" borderId="50" xfId="0" applyFont="1" applyBorder="1" applyAlignment="1">
      <alignment wrapText="1"/>
    </xf>
    <xf numFmtId="3" fontId="10" fillId="0" borderId="54" xfId="42" applyNumberFormat="1" applyFont="1" applyFill="1" applyBorder="1" applyAlignment="1" applyProtection="1">
      <alignment horizontal="right"/>
      <protection/>
    </xf>
    <xf numFmtId="1" fontId="10" fillId="0" borderId="54" xfId="42" applyNumberFormat="1" applyFont="1" applyFill="1" applyBorder="1" applyAlignment="1" applyProtection="1">
      <alignment horizontal="center"/>
      <protection/>
    </xf>
    <xf numFmtId="176" fontId="10" fillId="0" borderId="49" xfId="42" applyNumberFormat="1" applyFont="1" applyFill="1" applyBorder="1" applyAlignment="1" applyProtection="1">
      <alignment/>
      <protection/>
    </xf>
    <xf numFmtId="176" fontId="10" fillId="0" borderId="56" xfId="42" applyNumberFormat="1" applyFont="1" applyFill="1" applyBorder="1" applyAlignment="1" applyProtection="1">
      <alignment/>
      <protection/>
    </xf>
    <xf numFmtId="0" fontId="9" fillId="0" borderId="52" xfId="0" applyFont="1" applyBorder="1" applyAlignment="1">
      <alignment horizontal="center"/>
    </xf>
    <xf numFmtId="176" fontId="10" fillId="0" borderId="53" xfId="42" applyNumberFormat="1" applyFont="1" applyFill="1" applyBorder="1" applyAlignment="1" applyProtection="1">
      <alignment/>
      <protection/>
    </xf>
    <xf numFmtId="49" fontId="51" fillId="0" borderId="0" xfId="42" applyNumberFormat="1" applyFont="1" applyFill="1" applyBorder="1" applyAlignment="1" applyProtection="1">
      <alignment horizontal="center"/>
      <protection/>
    </xf>
    <xf numFmtId="0" fontId="9" fillId="0" borderId="57" xfId="0" applyFont="1" applyBorder="1" applyAlignment="1">
      <alignment horizontal="center"/>
    </xf>
    <xf numFmtId="176" fontId="9" fillId="0" borderId="49" xfId="42" applyNumberFormat="1" applyFont="1" applyFill="1" applyBorder="1" applyAlignment="1" applyProtection="1">
      <alignment/>
      <protection/>
    </xf>
    <xf numFmtId="176" fontId="9" fillId="0" borderId="53" xfId="42" applyNumberFormat="1" applyFont="1" applyFill="1" applyBorder="1" applyAlignment="1" applyProtection="1">
      <alignment/>
      <protection/>
    </xf>
    <xf numFmtId="0" fontId="9" fillId="0" borderId="49" xfId="0" applyFont="1" applyFill="1" applyBorder="1" applyAlignment="1">
      <alignment/>
    </xf>
    <xf numFmtId="0" fontId="9" fillId="0" borderId="57" xfId="0" applyFont="1" applyFill="1" applyBorder="1" applyAlignment="1">
      <alignment horizontal="center"/>
    </xf>
    <xf numFmtId="0" fontId="9" fillId="0" borderId="54" xfId="0" applyFont="1" applyFill="1" applyBorder="1" applyAlignment="1">
      <alignment/>
    </xf>
    <xf numFmtId="176" fontId="10" fillId="0" borderId="54" xfId="42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0" fontId="9" fillId="0" borderId="58" xfId="0" applyFont="1" applyBorder="1" applyAlignment="1">
      <alignment horizontal="center"/>
    </xf>
    <xf numFmtId="0" fontId="9" fillId="0" borderId="56" xfId="0" applyFont="1" applyBorder="1" applyAlignment="1">
      <alignment/>
    </xf>
    <xf numFmtId="3" fontId="9" fillId="0" borderId="59" xfId="42" applyNumberFormat="1" applyFont="1" applyFill="1" applyBorder="1" applyAlignment="1" applyProtection="1">
      <alignment horizontal="right"/>
      <protection/>
    </xf>
    <xf numFmtId="1" fontId="9" fillId="0" borderId="59" xfId="42" applyNumberFormat="1" applyFont="1" applyFill="1" applyBorder="1" applyAlignment="1" applyProtection="1">
      <alignment horizontal="center"/>
      <protection/>
    </xf>
    <xf numFmtId="1" fontId="9" fillId="0" borderId="60" xfId="42" applyNumberFormat="1" applyFont="1" applyFill="1" applyBorder="1" applyAlignment="1" applyProtection="1">
      <alignment horizontal="center"/>
      <protection/>
    </xf>
    <xf numFmtId="0" fontId="10" fillId="0" borderId="49" xfId="0" applyFont="1" applyBorder="1" applyAlignment="1">
      <alignment horizontal="left"/>
    </xf>
    <xf numFmtId="3" fontId="10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left"/>
    </xf>
    <xf numFmtId="3" fontId="9" fillId="0" borderId="51" xfId="0" applyNumberFormat="1" applyFont="1" applyBorder="1" applyAlignment="1">
      <alignment horizontal="right"/>
    </xf>
    <xf numFmtId="1" fontId="9" fillId="0" borderId="51" xfId="0" applyNumberFormat="1" applyFont="1" applyBorder="1" applyAlignment="1">
      <alignment horizontal="center"/>
    </xf>
    <xf numFmtId="0" fontId="9" fillId="0" borderId="57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6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176" fontId="9" fillId="0" borderId="54" xfId="42" applyNumberFormat="1" applyFont="1" applyFill="1" applyBorder="1" applyAlignment="1" applyProtection="1">
      <alignment/>
      <protection/>
    </xf>
    <xf numFmtId="176" fontId="10" fillId="0" borderId="53" xfId="42" applyNumberFormat="1" applyFont="1" applyFill="1" applyBorder="1" applyAlignment="1" applyProtection="1">
      <alignment horizontal="center"/>
      <protection/>
    </xf>
    <xf numFmtId="176" fontId="9" fillId="0" borderId="53" xfId="42" applyNumberFormat="1" applyFont="1" applyFill="1" applyBorder="1" applyAlignment="1" applyProtection="1">
      <alignment horizontal="center"/>
      <protection/>
    </xf>
    <xf numFmtId="0" fontId="9" fillId="0" borderId="61" xfId="0" applyFont="1" applyBorder="1" applyAlignment="1">
      <alignment horizontal="center"/>
    </xf>
    <xf numFmtId="0" fontId="9" fillId="0" borderId="62" xfId="0" applyFont="1" applyBorder="1" applyAlignment="1">
      <alignment/>
    </xf>
    <xf numFmtId="176" fontId="10" fillId="0" borderId="62" xfId="42" applyNumberFormat="1" applyFont="1" applyFill="1" applyBorder="1" applyAlignment="1" applyProtection="1">
      <alignment horizontal="center"/>
      <protection/>
    </xf>
    <xf numFmtId="0" fontId="10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10" fillId="0" borderId="65" xfId="0" applyFont="1" applyBorder="1" applyAlignment="1">
      <alignment/>
    </xf>
    <xf numFmtId="176" fontId="10" fillId="0" borderId="65" xfId="42" applyNumberFormat="1" applyFont="1" applyFill="1" applyBorder="1" applyAlignment="1" applyProtection="1">
      <alignment horizontal="center"/>
      <protection/>
    </xf>
    <xf numFmtId="0" fontId="9" fillId="0" borderId="66" xfId="0" applyFont="1" applyBorder="1" applyAlignment="1">
      <alignment/>
    </xf>
    <xf numFmtId="0" fontId="52" fillId="0" borderId="57" xfId="0" applyFont="1" applyBorder="1" applyAlignment="1">
      <alignment horizontal="center"/>
    </xf>
    <xf numFmtId="0" fontId="52" fillId="0" borderId="53" xfId="0" applyFont="1" applyBorder="1" applyAlignment="1">
      <alignment/>
    </xf>
    <xf numFmtId="0" fontId="10" fillId="0" borderId="56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57" xfId="0" applyFont="1" applyBorder="1" applyAlignment="1">
      <alignment/>
    </xf>
    <xf numFmtId="0" fontId="9" fillId="0" borderId="0" xfId="0" applyFont="1" applyBorder="1" applyAlignment="1">
      <alignment/>
    </xf>
    <xf numFmtId="176" fontId="12" fillId="0" borderId="0" xfId="42" applyNumberFormat="1" applyFont="1" applyFill="1" applyBorder="1" applyAlignment="1" applyProtection="1">
      <alignment/>
      <protection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6" fontId="10" fillId="0" borderId="0" xfId="42" applyNumberFormat="1" applyFont="1" applyFill="1" applyBorder="1" applyAlignment="1" applyProtection="1">
      <alignment/>
      <protection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1" fontId="9" fillId="0" borderId="23" xfId="0" applyNumberFormat="1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center" wrapText="1"/>
    </xf>
    <xf numFmtId="0" fontId="9" fillId="0" borderId="2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49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4" fontId="2" fillId="42" borderId="18" xfId="42" applyNumberFormat="1" applyFont="1" applyFill="1" applyBorder="1" applyAlignment="1">
      <alignment horizontal="right"/>
    </xf>
    <xf numFmtId="49" fontId="2" fillId="42" borderId="16" xfId="0" applyNumberFormat="1" applyFont="1" applyFill="1" applyBorder="1" applyAlignment="1">
      <alignment horizontal="center" vertical="top"/>
    </xf>
    <xf numFmtId="4" fontId="8" fillId="42" borderId="15" xfId="42" applyNumberFormat="1" applyFont="1" applyFill="1" applyBorder="1" applyAlignment="1">
      <alignment horizontal="right"/>
    </xf>
    <xf numFmtId="4" fontId="2" fillId="42" borderId="16" xfId="42" applyNumberFormat="1" applyFont="1" applyFill="1" applyBorder="1" applyAlignment="1">
      <alignment horizontal="right"/>
    </xf>
    <xf numFmtId="4" fontId="2" fillId="42" borderId="16" xfId="0" applyNumberFormat="1" applyFont="1" applyFill="1" applyBorder="1" applyAlignment="1">
      <alignment horizontal="right"/>
    </xf>
    <xf numFmtId="4" fontId="2" fillId="42" borderId="0" xfId="0" applyNumberFormat="1" applyFont="1" applyFill="1" applyBorder="1" applyAlignment="1">
      <alignment horizontal="right"/>
    </xf>
    <xf numFmtId="4" fontId="8" fillId="42" borderId="18" xfId="42" applyNumberFormat="1" applyFont="1" applyFill="1" applyBorder="1" applyAlignment="1">
      <alignment horizontal="right"/>
    </xf>
    <xf numFmtId="4" fontId="8" fillId="42" borderId="16" xfId="42" applyNumberFormat="1" applyFont="1" applyFill="1" applyBorder="1" applyAlignment="1">
      <alignment horizontal="right"/>
    </xf>
    <xf numFmtId="4" fontId="2" fillId="42" borderId="29" xfId="42" applyNumberFormat="1" applyFont="1" applyFill="1" applyBorder="1" applyAlignment="1">
      <alignment horizontal="right"/>
    </xf>
    <xf numFmtId="4" fontId="2" fillId="42" borderId="42" xfId="42" applyNumberFormat="1" applyFont="1" applyFill="1" applyBorder="1" applyAlignment="1">
      <alignment horizontal="right"/>
    </xf>
    <xf numFmtId="4" fontId="2" fillId="42" borderId="0" xfId="42" applyNumberFormat="1" applyFont="1" applyFill="1" applyBorder="1" applyAlignment="1">
      <alignment horizontal="right"/>
    </xf>
    <xf numFmtId="4" fontId="8" fillId="42" borderId="0" xfId="42" applyNumberFormat="1" applyFont="1" applyFill="1" applyBorder="1" applyAlignment="1">
      <alignment horizontal="right"/>
    </xf>
    <xf numFmtId="9" fontId="8" fillId="42" borderId="16" xfId="42" applyNumberFormat="1" applyFont="1" applyFill="1" applyBorder="1" applyAlignment="1">
      <alignment horizontal="center"/>
    </xf>
    <xf numFmtId="4" fontId="8" fillId="42" borderId="42" xfId="42" applyNumberFormat="1" applyFont="1" applyFill="1" applyBorder="1" applyAlignment="1">
      <alignment horizontal="right"/>
    </xf>
    <xf numFmtId="4" fontId="2" fillId="42" borderId="25" xfId="42" applyNumberFormat="1" applyFont="1" applyFill="1" applyBorder="1" applyAlignment="1">
      <alignment horizontal="right"/>
    </xf>
    <xf numFmtId="4" fontId="8" fillId="34" borderId="10" xfId="42" applyNumberFormat="1" applyFont="1" applyFill="1" applyBorder="1" applyAlignment="1">
      <alignment horizontal="right"/>
    </xf>
    <xf numFmtId="4" fontId="8" fillId="34" borderId="27" xfId="42" applyNumberFormat="1" applyFont="1" applyFill="1" applyBorder="1" applyAlignment="1">
      <alignment horizontal="right"/>
    </xf>
    <xf numFmtId="4" fontId="8" fillId="34" borderId="10" xfId="0" applyNumberFormat="1" applyFont="1" applyFill="1" applyBorder="1" applyAlignment="1">
      <alignment horizontal="right"/>
    </xf>
    <xf numFmtId="166" fontId="0" fillId="0" borderId="16" xfId="0" applyNumberFormat="1" applyFont="1" applyBorder="1" applyAlignment="1">
      <alignment horizontal="right" indent="1"/>
    </xf>
    <xf numFmtId="0" fontId="47" fillId="0" borderId="29" xfId="0" applyFont="1" applyBorder="1" applyAlignment="1">
      <alignment horizontal="left" wrapText="1"/>
    </xf>
    <xf numFmtId="0" fontId="47" fillId="0" borderId="19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 horizontal="right"/>
    </xf>
    <xf numFmtId="166" fontId="0" fillId="0" borderId="16" xfId="0" applyNumberFormat="1" applyBorder="1" applyAlignment="1">
      <alignment horizontal="right"/>
    </xf>
    <xf numFmtId="4" fontId="38" fillId="0" borderId="18" xfId="53" applyNumberFormat="1" applyFont="1" applyFill="1" applyBorder="1" applyAlignment="1">
      <alignment horizontal="right" indent="1"/>
      <protection/>
    </xf>
    <xf numFmtId="4" fontId="1" fillId="41" borderId="11" xfId="44" applyNumberFormat="1" applyFont="1" applyFill="1" applyBorder="1" applyAlignment="1">
      <alignment horizontal="right" indent="1"/>
    </xf>
    <xf numFmtId="4" fontId="1" fillId="0" borderId="11" xfId="44" applyNumberFormat="1" applyFont="1" applyFill="1" applyBorder="1" applyAlignment="1">
      <alignment horizontal="right" indent="1"/>
    </xf>
    <xf numFmtId="4" fontId="30" fillId="33" borderId="23" xfId="44" applyNumberFormat="1" applyFont="1" applyFill="1" applyBorder="1" applyAlignment="1">
      <alignment horizontal="right" indent="1"/>
    </xf>
    <xf numFmtId="4" fontId="30" fillId="0" borderId="0" xfId="44" applyNumberFormat="1" applyFont="1" applyFill="1" applyBorder="1" applyAlignment="1">
      <alignment horizontal="right" indent="1"/>
    </xf>
    <xf numFmtId="4" fontId="30" fillId="0" borderId="42" xfId="44" applyNumberFormat="1" applyFont="1" applyFill="1" applyBorder="1" applyAlignment="1">
      <alignment horizontal="right" indent="1"/>
    </xf>
    <xf numFmtId="4" fontId="38" fillId="0" borderId="23" xfId="44" applyNumberFormat="1" applyFont="1" applyFill="1" applyBorder="1" applyAlignment="1">
      <alignment horizontal="right" indent="1"/>
    </xf>
    <xf numFmtId="4" fontId="1" fillId="0" borderId="29" xfId="53" applyNumberFormat="1" applyFont="1" applyFill="1" applyBorder="1" applyAlignment="1">
      <alignment horizontal="right" indent="1"/>
      <protection/>
    </xf>
    <xf numFmtId="4" fontId="1" fillId="0" borderId="29" xfId="0" applyNumberFormat="1" applyFont="1" applyFill="1" applyBorder="1" applyAlignment="1">
      <alignment horizontal="right" indent="1"/>
    </xf>
    <xf numFmtId="4" fontId="1" fillId="0" borderId="23" xfId="42" applyNumberFormat="1" applyFont="1" applyFill="1" applyBorder="1" applyAlignment="1">
      <alignment horizontal="right" indent="1"/>
    </xf>
    <xf numFmtId="4" fontId="1" fillId="0" borderId="23" xfId="53" applyNumberFormat="1" applyFont="1" applyFill="1" applyBorder="1" applyAlignment="1">
      <alignment horizontal="right" indent="1"/>
      <protection/>
    </xf>
    <xf numFmtId="4" fontId="30" fillId="33" borderId="11" xfId="42" applyNumberFormat="1" applyFont="1" applyFill="1" applyBorder="1" applyAlignment="1">
      <alignment horizontal="right" indent="1"/>
    </xf>
    <xf numFmtId="4" fontId="2" fillId="0" borderId="0" xfId="53" applyNumberFormat="1" applyFont="1" applyAlignment="1">
      <alignment horizontal="right" indent="1"/>
      <protection/>
    </xf>
    <xf numFmtId="4" fontId="2" fillId="0" borderId="0" xfId="44" applyNumberFormat="1" applyFont="1" applyAlignment="1">
      <alignment horizontal="right" indent="1"/>
    </xf>
    <xf numFmtId="4" fontId="1" fillId="0" borderId="42" xfId="53" applyNumberFormat="1" applyFont="1" applyBorder="1" applyAlignment="1">
      <alignment horizontal="right" indent="1"/>
      <protection/>
    </xf>
    <xf numFmtId="4" fontId="20" fillId="33" borderId="27" xfId="44" applyNumberFormat="1" applyFont="1" applyFill="1" applyBorder="1" applyAlignment="1">
      <alignment horizontal="right" indent="1"/>
    </xf>
    <xf numFmtId="0" fontId="1" fillId="41" borderId="11" xfId="53" applyFont="1" applyFill="1" applyBorder="1" applyAlignment="1">
      <alignment wrapText="1"/>
      <protection/>
    </xf>
    <xf numFmtId="0" fontId="1" fillId="41" borderId="23" xfId="53" applyFont="1" applyFill="1" applyBorder="1" applyAlignment="1">
      <alignment horizontal="center"/>
      <protection/>
    </xf>
    <xf numFmtId="49" fontId="1" fillId="41" borderId="41" xfId="53" applyNumberFormat="1" applyFont="1" applyFill="1" applyBorder="1" applyAlignment="1">
      <alignment horizontal="center"/>
      <protection/>
    </xf>
    <xf numFmtId="0" fontId="40" fillId="33" borderId="11" xfId="53" applyFont="1" applyFill="1" applyBorder="1" applyAlignment="1">
      <alignment wrapText="1"/>
      <protection/>
    </xf>
    <xf numFmtId="0" fontId="30" fillId="33" borderId="23" xfId="53" applyFont="1" applyFill="1" applyBorder="1" applyAlignment="1">
      <alignment horizontal="center"/>
      <protection/>
    </xf>
    <xf numFmtId="49" fontId="1" fillId="33" borderId="41" xfId="53" applyNumberFormat="1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1" fillId="0" borderId="23" xfId="53" applyFont="1" applyFill="1" applyBorder="1" applyAlignment="1">
      <alignment horizontal="center"/>
      <protection/>
    </xf>
    <xf numFmtId="49" fontId="1" fillId="0" borderId="41" xfId="53" applyNumberFormat="1" applyFont="1" applyFill="1" applyBorder="1" applyAlignment="1">
      <alignment horizontal="center"/>
      <protection/>
    </xf>
    <xf numFmtId="0" fontId="30" fillId="0" borderId="23" xfId="53" applyFont="1" applyFill="1" applyBorder="1" applyAlignment="1">
      <alignment horizontal="center"/>
      <protection/>
    </xf>
    <xf numFmtId="0" fontId="40" fillId="33" borderId="23" xfId="53" applyFont="1" applyFill="1" applyBorder="1" applyAlignment="1">
      <alignment wrapText="1"/>
      <protection/>
    </xf>
    <xf numFmtId="49" fontId="31" fillId="33" borderId="23" xfId="53" applyNumberFormat="1" applyFont="1" applyFill="1" applyBorder="1" applyAlignment="1">
      <alignment horizontal="center"/>
      <protection/>
    </xf>
    <xf numFmtId="0" fontId="40" fillId="0" borderId="0" xfId="53" applyFont="1" applyFill="1" applyBorder="1" applyAlignment="1">
      <alignment wrapText="1"/>
      <protection/>
    </xf>
    <xf numFmtId="0" fontId="30" fillId="0" borderId="0" xfId="53" applyFont="1" applyFill="1" applyBorder="1" applyAlignment="1">
      <alignment horizontal="center"/>
      <protection/>
    </xf>
    <xf numFmtId="49" fontId="31" fillId="0" borderId="0" xfId="53" applyNumberFormat="1" applyFont="1" applyFill="1" applyBorder="1" applyAlignment="1">
      <alignment horizontal="center"/>
      <protection/>
    </xf>
    <xf numFmtId="0" fontId="38" fillId="0" borderId="23" xfId="53" applyFont="1" applyFill="1" applyBorder="1" applyAlignment="1">
      <alignment wrapText="1"/>
      <protection/>
    </xf>
    <xf numFmtId="0" fontId="38" fillId="0" borderId="23" xfId="53" applyFont="1" applyFill="1" applyBorder="1" applyAlignment="1">
      <alignment horizontal="center"/>
      <protection/>
    </xf>
    <xf numFmtId="49" fontId="38" fillId="0" borderId="23" xfId="53" applyNumberFormat="1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wrapText="1"/>
    </xf>
    <xf numFmtId="0" fontId="30" fillId="33" borderId="23" xfId="53" applyFont="1" applyFill="1" applyBorder="1" applyAlignment="1">
      <alignment wrapText="1"/>
      <protection/>
    </xf>
    <xf numFmtId="49" fontId="30" fillId="33" borderId="23" xfId="53" applyNumberFormat="1" applyFont="1" applyFill="1" applyBorder="1" applyAlignment="1">
      <alignment horizontal="center"/>
      <protection/>
    </xf>
    <xf numFmtId="0" fontId="1" fillId="0" borderId="23" xfId="0" applyFont="1" applyFill="1" applyBorder="1" applyAlignment="1">
      <alignment horizontal="center"/>
    </xf>
    <xf numFmtId="0" fontId="40" fillId="33" borderId="11" xfId="0" applyFont="1" applyFill="1" applyBorder="1" applyAlignment="1">
      <alignment wrapText="1"/>
    </xf>
    <xf numFmtId="0" fontId="30" fillId="33" borderId="23" xfId="0" applyFont="1" applyFill="1" applyBorder="1" applyAlignment="1">
      <alignment horizontal="center"/>
    </xf>
    <xf numFmtId="49" fontId="31" fillId="33" borderId="41" xfId="0" applyNumberFormat="1" applyFont="1" applyFill="1" applyBorder="1" applyAlignment="1">
      <alignment horizontal="center"/>
    </xf>
    <xf numFmtId="0" fontId="30" fillId="33" borderId="43" xfId="53" applyFont="1" applyFill="1" applyBorder="1" applyAlignment="1">
      <alignment horizontal="center"/>
      <protection/>
    </xf>
    <xf numFmtId="0" fontId="2" fillId="0" borderId="0" xfId="53" applyFont="1" applyAlignment="1">
      <alignment/>
      <protection/>
    </xf>
    <xf numFmtId="3" fontId="9" fillId="0" borderId="0" xfId="44" applyNumberFormat="1" applyFont="1" applyAlignment="1">
      <alignment/>
    </xf>
    <xf numFmtId="0" fontId="0" fillId="43" borderId="23" xfId="0" applyFill="1" applyBorder="1" applyAlignment="1">
      <alignment horizontal="center"/>
    </xf>
    <xf numFmtId="3" fontId="46" fillId="43" borderId="23" xfId="0" applyNumberFormat="1" applyFont="1" applyFill="1" applyBorder="1" applyAlignment="1">
      <alignment horizontal="right" indent="1"/>
    </xf>
    <xf numFmtId="4" fontId="0" fillId="43" borderId="40" xfId="0" applyNumberFormat="1" applyFill="1" applyBorder="1" applyAlignment="1">
      <alignment horizontal="right" indent="1"/>
    </xf>
    <xf numFmtId="4" fontId="0" fillId="43" borderId="18" xfId="0" applyNumberFormat="1" applyFill="1" applyBorder="1" applyAlignment="1">
      <alignment horizontal="right" indent="1"/>
    </xf>
    <xf numFmtId="4" fontId="0" fillId="43" borderId="29" xfId="0" applyNumberFormat="1" applyFill="1" applyBorder="1" applyAlignment="1">
      <alignment horizontal="right" indent="1"/>
    </xf>
    <xf numFmtId="4" fontId="0" fillId="43" borderId="43" xfId="0" applyNumberFormat="1" applyFill="1" applyBorder="1" applyAlignment="1">
      <alignment horizontal="right" indent="1"/>
    </xf>
    <xf numFmtId="4" fontId="46" fillId="43" borderId="23" xfId="0" applyNumberFormat="1" applyFont="1" applyFill="1" applyBorder="1" applyAlignment="1">
      <alignment horizontal="right" indent="1"/>
    </xf>
    <xf numFmtId="3" fontId="47" fillId="43" borderId="11" xfId="0" applyNumberFormat="1" applyFont="1" applyFill="1" applyBorder="1" applyAlignment="1">
      <alignment horizontal="right" indent="1"/>
    </xf>
    <xf numFmtId="4" fontId="0" fillId="43" borderId="16" xfId="0" applyNumberFormat="1" applyFill="1" applyBorder="1" applyAlignment="1">
      <alignment horizontal="right" indent="1"/>
    </xf>
    <xf numFmtId="4" fontId="47" fillId="43" borderId="25" xfId="0" applyNumberFormat="1" applyFont="1" applyFill="1" applyBorder="1" applyAlignment="1">
      <alignment horizontal="right" indent="1"/>
    </xf>
    <xf numFmtId="4" fontId="15" fillId="43" borderId="23" xfId="0" applyNumberFormat="1" applyFont="1" applyFill="1" applyBorder="1" applyAlignment="1">
      <alignment horizontal="right" indent="1"/>
    </xf>
    <xf numFmtId="4" fontId="0" fillId="43" borderId="23" xfId="0" applyNumberFormat="1" applyFill="1" applyBorder="1" applyAlignment="1">
      <alignment horizontal="right" indent="1"/>
    </xf>
    <xf numFmtId="3" fontId="15" fillId="43" borderId="11" xfId="0" applyNumberFormat="1" applyFont="1" applyFill="1" applyBorder="1" applyAlignment="1">
      <alignment horizontal="right" indent="1"/>
    </xf>
    <xf numFmtId="3" fontId="45" fillId="43" borderId="16" xfId="0" applyNumberFormat="1" applyFont="1" applyFill="1" applyBorder="1" applyAlignment="1">
      <alignment horizontal="right" indent="1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43" borderId="25" xfId="0" applyFill="1" applyBorder="1" applyAlignment="1">
      <alignment/>
    </xf>
    <xf numFmtId="0" fontId="0" fillId="43" borderId="23" xfId="0" applyFill="1" applyBorder="1" applyAlignment="1">
      <alignment/>
    </xf>
    <xf numFmtId="0" fontId="0" fillId="43" borderId="25" xfId="0" applyFont="1" applyFill="1" applyBorder="1" applyAlignment="1">
      <alignment horizontal="center" vertical="top" wrapText="1"/>
    </xf>
    <xf numFmtId="3" fontId="0" fillId="43" borderId="11" xfId="0" applyNumberFormat="1" applyFill="1" applyBorder="1" applyAlignment="1">
      <alignment horizontal="right" indent="1"/>
    </xf>
    <xf numFmtId="3" fontId="0" fillId="43" borderId="16" xfId="0" applyNumberFormat="1" applyFill="1" applyBorder="1" applyAlignment="1">
      <alignment horizontal="right" indent="1"/>
    </xf>
    <xf numFmtId="3" fontId="0" fillId="43" borderId="25" xfId="0" applyNumberFormat="1" applyFill="1" applyBorder="1" applyAlignment="1">
      <alignment horizontal="right" indent="1"/>
    </xf>
    <xf numFmtId="3" fontId="0" fillId="43" borderId="23" xfId="0" applyNumberFormat="1" applyFill="1" applyBorder="1" applyAlignment="1">
      <alignment horizontal="right" indent="1"/>
    </xf>
    <xf numFmtId="3" fontId="47" fillId="43" borderId="25" xfId="0" applyNumberFormat="1" applyFont="1" applyFill="1" applyBorder="1" applyAlignment="1">
      <alignment horizontal="right" indent="1"/>
    </xf>
    <xf numFmtId="3" fontId="15" fillId="43" borderId="23" xfId="0" applyNumberFormat="1" applyFont="1" applyFill="1" applyBorder="1" applyAlignment="1">
      <alignment horizontal="right" indent="1"/>
    </xf>
    <xf numFmtId="0" fontId="0" fillId="43" borderId="67" xfId="0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0" fillId="43" borderId="32" xfId="0" applyFont="1" applyFill="1" applyBorder="1" applyAlignment="1">
      <alignment horizontal="center"/>
    </xf>
    <xf numFmtId="0" fontId="0" fillId="43" borderId="32" xfId="0" applyFont="1" applyFill="1" applyBorder="1" applyAlignment="1">
      <alignment horizontal="center" wrapText="1"/>
    </xf>
    <xf numFmtId="0" fontId="0" fillId="43" borderId="32" xfId="0" applyFont="1" applyFill="1" applyBorder="1" applyAlignment="1">
      <alignment horizontal="center" vertical="top" wrapText="1"/>
    </xf>
    <xf numFmtId="0" fontId="0" fillId="43" borderId="24" xfId="0" applyFill="1" applyBorder="1" applyAlignment="1">
      <alignment/>
    </xf>
    <xf numFmtId="0" fontId="0" fillId="43" borderId="68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43" borderId="0" xfId="0" applyFill="1" applyBorder="1" applyAlignment="1">
      <alignment/>
    </xf>
    <xf numFmtId="0" fontId="0" fillId="0" borderId="69" xfId="0" applyBorder="1" applyAlignment="1">
      <alignment/>
    </xf>
    <xf numFmtId="0" fontId="15" fillId="0" borderId="68" xfId="0" applyFont="1" applyBorder="1" applyAlignment="1">
      <alignment/>
    </xf>
    <xf numFmtId="0" fontId="15" fillId="0" borderId="70" xfId="0" applyFont="1" applyBorder="1" applyAlignment="1">
      <alignment/>
    </xf>
    <xf numFmtId="0" fontId="45" fillId="0" borderId="71" xfId="0" applyFont="1" applyBorder="1" applyAlignment="1">
      <alignment/>
    </xf>
    <xf numFmtId="0" fontId="45" fillId="0" borderId="69" xfId="0" applyFont="1" applyBorder="1" applyAlignment="1">
      <alignment/>
    </xf>
    <xf numFmtId="0" fontId="45" fillId="0" borderId="72" xfId="0" applyFont="1" applyBorder="1" applyAlignment="1">
      <alignment/>
    </xf>
    <xf numFmtId="0" fontId="45" fillId="0" borderId="73" xfId="0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73" xfId="0" applyFont="1" applyBorder="1" applyAlignment="1">
      <alignment/>
    </xf>
    <xf numFmtId="0" fontId="47" fillId="0" borderId="28" xfId="0" applyFont="1" applyBorder="1" applyAlignment="1">
      <alignment/>
    </xf>
    <xf numFmtId="3" fontId="47" fillId="43" borderId="0" xfId="0" applyNumberFormat="1" applyFont="1" applyFill="1" applyBorder="1" applyAlignment="1">
      <alignment horizontal="right" indent="1"/>
    </xf>
    <xf numFmtId="3" fontId="47" fillId="0" borderId="0" xfId="0" applyNumberFormat="1" applyFont="1" applyBorder="1" applyAlignment="1">
      <alignment horizontal="right" indent="1"/>
    </xf>
    <xf numFmtId="4" fontId="47" fillId="43" borderId="0" xfId="0" applyNumberFormat="1" applyFont="1" applyFill="1" applyBorder="1" applyAlignment="1">
      <alignment horizontal="right" indent="1"/>
    </xf>
    <xf numFmtId="0" fontId="47" fillId="0" borderId="69" xfId="0" applyFont="1" applyBorder="1" applyAlignment="1">
      <alignment/>
    </xf>
    <xf numFmtId="0" fontId="0" fillId="0" borderId="39" xfId="0" applyBorder="1" applyAlignment="1">
      <alignment/>
    </xf>
    <xf numFmtId="0" fontId="0" fillId="0" borderId="75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73" xfId="0" applyBorder="1" applyAlignment="1">
      <alignment/>
    </xf>
    <xf numFmtId="0" fontId="0" fillId="0" borderId="68" xfId="0" applyBorder="1" applyAlignment="1">
      <alignment/>
    </xf>
    <xf numFmtId="0" fontId="0" fillId="0" borderId="70" xfId="0" applyBorder="1" applyAlignment="1">
      <alignment/>
    </xf>
    <xf numFmtId="0" fontId="0" fillId="43" borderId="0" xfId="0" applyFill="1" applyBorder="1" applyAlignment="1">
      <alignment horizontal="right" indent="1"/>
    </xf>
    <xf numFmtId="0" fontId="0" fillId="0" borderId="0" xfId="0" applyBorder="1" applyAlignment="1">
      <alignment horizontal="right" indent="1"/>
    </xf>
    <xf numFmtId="4" fontId="0" fillId="43" borderId="0" xfId="0" applyNumberFormat="1" applyFill="1" applyBorder="1" applyAlignment="1">
      <alignment horizontal="right" indent="1"/>
    </xf>
    <xf numFmtId="0" fontId="46" fillId="0" borderId="70" xfId="0" applyFont="1" applyBorder="1" applyAlignment="1">
      <alignment/>
    </xf>
    <xf numFmtId="0" fontId="47" fillId="0" borderId="71" xfId="0" applyFont="1" applyBorder="1" applyAlignment="1">
      <alignment/>
    </xf>
    <xf numFmtId="0" fontId="47" fillId="0" borderId="75" xfId="0" applyFont="1" applyBorder="1" applyAlignment="1">
      <alignment/>
    </xf>
    <xf numFmtId="0" fontId="47" fillId="0" borderId="72" xfId="0" applyFont="1" applyBorder="1" applyAlignment="1">
      <alignment/>
    </xf>
    <xf numFmtId="0" fontId="47" fillId="0" borderId="73" xfId="0" applyFont="1" applyBorder="1" applyAlignment="1">
      <alignment horizontal="left" wrapText="1"/>
    </xf>
    <xf numFmtId="0" fontId="0" fillId="0" borderId="68" xfId="0" applyFont="1" applyBorder="1" applyAlignment="1">
      <alignment/>
    </xf>
    <xf numFmtId="3" fontId="0" fillId="43" borderId="0" xfId="0" applyNumberFormat="1" applyFill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15" fillId="0" borderId="74" xfId="0" applyFont="1" applyBorder="1" applyAlignment="1">
      <alignment/>
    </xf>
    <xf numFmtId="0" fontId="45" fillId="0" borderId="74" xfId="0" applyFont="1" applyBorder="1" applyAlignment="1">
      <alignment/>
    </xf>
    <xf numFmtId="0" fontId="47" fillId="0" borderId="74" xfId="0" applyFont="1" applyBorder="1" applyAlignment="1">
      <alignment/>
    </xf>
    <xf numFmtId="0" fontId="0" fillId="0" borderId="17" xfId="0" applyBorder="1" applyAlignment="1">
      <alignment/>
    </xf>
    <xf numFmtId="0" fontId="15" fillId="0" borderId="71" xfId="0" applyFont="1" applyBorder="1" applyAlignment="1">
      <alignment/>
    </xf>
    <xf numFmtId="0" fontId="45" fillId="0" borderId="28" xfId="0" applyFont="1" applyBorder="1" applyAlignment="1">
      <alignment/>
    </xf>
    <xf numFmtId="0" fontId="45" fillId="0" borderId="76" xfId="0" applyFont="1" applyBorder="1" applyAlignment="1">
      <alignment/>
    </xf>
    <xf numFmtId="0" fontId="45" fillId="0" borderId="77" xfId="0" applyFont="1" applyBorder="1" applyAlignment="1">
      <alignment/>
    </xf>
    <xf numFmtId="0" fontId="47" fillId="0" borderId="77" xfId="0" applyFont="1" applyBorder="1" applyAlignment="1">
      <alignment/>
    </xf>
    <xf numFmtId="0" fontId="47" fillId="0" borderId="78" xfId="0" applyFont="1" applyBorder="1" applyAlignment="1">
      <alignment/>
    </xf>
    <xf numFmtId="3" fontId="45" fillId="43" borderId="79" xfId="0" applyNumberFormat="1" applyFont="1" applyFill="1" applyBorder="1" applyAlignment="1">
      <alignment horizontal="right" indent="1"/>
    </xf>
    <xf numFmtId="3" fontId="45" fillId="0" borderId="79" xfId="0" applyNumberFormat="1" applyFont="1" applyBorder="1" applyAlignment="1">
      <alignment horizontal="right" indent="1"/>
    </xf>
    <xf numFmtId="166" fontId="15" fillId="0" borderId="79" xfId="0" applyNumberFormat="1" applyFont="1" applyBorder="1" applyAlignment="1">
      <alignment horizontal="right" indent="1"/>
    </xf>
    <xf numFmtId="0" fontId="47" fillId="0" borderId="80" xfId="0" applyFont="1" applyBorder="1" applyAlignment="1">
      <alignment/>
    </xf>
    <xf numFmtId="49" fontId="2" fillId="42" borderId="16" xfId="0" applyNumberFormat="1" applyFont="1" applyFill="1" applyBorder="1" applyAlignment="1">
      <alignment horizontal="center" vertical="top"/>
    </xf>
    <xf numFmtId="0" fontId="1" fillId="40" borderId="23" xfId="0" applyFont="1" applyFill="1" applyBorder="1" applyAlignment="1">
      <alignment horizontal="center" vertical="center"/>
    </xf>
    <xf numFmtId="0" fontId="1" fillId="0" borderId="43" xfId="53" applyFont="1" applyFill="1" applyBorder="1" applyAlignment="1">
      <alignment horizontal="center"/>
      <protection/>
    </xf>
    <xf numFmtId="49" fontId="1" fillId="0" borderId="47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4" fontId="15" fillId="43" borderId="11" xfId="0" applyNumberFormat="1" applyFont="1" applyFill="1" applyBorder="1" applyAlignment="1">
      <alignment horizontal="right" indent="1"/>
    </xf>
    <xf numFmtId="3" fontId="45" fillId="43" borderId="11" xfId="0" applyNumberFormat="1" applyFont="1" applyFill="1" applyBorder="1" applyAlignment="1">
      <alignment horizontal="right" indent="1"/>
    </xf>
    <xf numFmtId="3" fontId="45" fillId="0" borderId="11" xfId="0" applyNumberFormat="1" applyFont="1" applyBorder="1" applyAlignment="1">
      <alignment horizontal="right" indent="1"/>
    </xf>
    <xf numFmtId="4" fontId="45" fillId="43" borderId="40" xfId="0" applyNumberFormat="1" applyFont="1" applyFill="1" applyBorder="1" applyAlignment="1">
      <alignment horizontal="right" indent="1"/>
    </xf>
    <xf numFmtId="3" fontId="45" fillId="43" borderId="25" xfId="0" applyNumberFormat="1" applyFont="1" applyFill="1" applyBorder="1" applyAlignment="1">
      <alignment horizontal="right" indent="1"/>
    </xf>
    <xf numFmtId="3" fontId="45" fillId="0" borderId="25" xfId="0" applyNumberFormat="1" applyFont="1" applyBorder="1" applyAlignment="1">
      <alignment horizontal="right" indent="1"/>
    </xf>
    <xf numFmtId="4" fontId="45" fillId="43" borderId="29" xfId="0" applyNumberFormat="1" applyFont="1" applyFill="1" applyBorder="1" applyAlignment="1">
      <alignment horizontal="right" indent="1"/>
    </xf>
    <xf numFmtId="4" fontId="45" fillId="43" borderId="16" xfId="0" applyNumberFormat="1" applyFont="1" applyFill="1" applyBorder="1" applyAlignment="1">
      <alignment horizontal="right" indent="1"/>
    </xf>
    <xf numFmtId="4" fontId="45" fillId="43" borderId="79" xfId="0" applyNumberFormat="1" applyFont="1" applyFill="1" applyBorder="1" applyAlignment="1">
      <alignment horizontal="right" indent="1"/>
    </xf>
    <xf numFmtId="0" fontId="10" fillId="0" borderId="23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" fontId="9" fillId="0" borderId="56" xfId="42" applyNumberFormat="1" applyFont="1" applyFill="1" applyBorder="1" applyAlignment="1" applyProtection="1">
      <alignment horizontal="center"/>
      <protection/>
    </xf>
    <xf numFmtId="49" fontId="10" fillId="0" borderId="49" xfId="42" applyNumberFormat="1" applyFont="1" applyFill="1" applyBorder="1" applyAlignment="1" applyProtection="1">
      <alignment horizontal="center"/>
      <protection/>
    </xf>
    <xf numFmtId="0" fontId="0" fillId="0" borderId="81" xfId="0" applyFont="1" applyBorder="1" applyAlignment="1">
      <alignment/>
    </xf>
    <xf numFmtId="1" fontId="9" fillId="0" borderId="63" xfId="42" applyNumberFormat="1" applyFont="1" applyFill="1" applyBorder="1" applyAlignment="1" applyProtection="1">
      <alignment horizontal="center"/>
      <protection/>
    </xf>
    <xf numFmtId="1" fontId="9" fillId="0" borderId="56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3" fillId="0" borderId="0" xfId="0" applyFont="1" applyAlignment="1">
      <alignment/>
    </xf>
    <xf numFmtId="1" fontId="9" fillId="0" borderId="82" xfId="42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right"/>
    </xf>
    <xf numFmtId="49" fontId="9" fillId="0" borderId="0" xfId="0" applyNumberFormat="1" applyFont="1" applyAlignment="1">
      <alignment horizontal="center"/>
    </xf>
    <xf numFmtId="0" fontId="10" fillId="44" borderId="82" xfId="0" applyFont="1" applyFill="1" applyBorder="1" applyAlignment="1">
      <alignment horizontal="center" vertical="center" wrapText="1"/>
    </xf>
    <xf numFmtId="0" fontId="9" fillId="44" borderId="61" xfId="0" applyFont="1" applyFill="1" applyBorder="1" applyAlignment="1">
      <alignment horizontal="center" vertical="center"/>
    </xf>
    <xf numFmtId="0" fontId="9" fillId="44" borderId="62" xfId="0" applyFont="1" applyFill="1" applyBorder="1" applyAlignment="1">
      <alignment horizontal="center" vertical="center"/>
    </xf>
    <xf numFmtId="0" fontId="43" fillId="44" borderId="62" xfId="0" applyFont="1" applyFill="1" applyBorder="1" applyAlignment="1">
      <alignment horizontal="center" vertical="center" wrapText="1"/>
    </xf>
    <xf numFmtId="0" fontId="9" fillId="0" borderId="83" xfId="0" applyFont="1" applyBorder="1" applyAlignment="1">
      <alignment/>
    </xf>
    <xf numFmtId="0" fontId="10" fillId="0" borderId="65" xfId="0" applyFont="1" applyFill="1" applyBorder="1" applyAlignment="1">
      <alignment/>
    </xf>
    <xf numFmtId="10" fontId="2" fillId="35" borderId="18" xfId="42" applyNumberFormat="1" applyFont="1" applyFill="1" applyBorder="1" applyAlignment="1">
      <alignment horizontal="center"/>
    </xf>
    <xf numFmtId="4" fontId="2" fillId="35" borderId="15" xfId="0" applyNumberFormat="1" applyFont="1" applyFill="1" applyBorder="1" applyAlignment="1">
      <alignment/>
    </xf>
    <xf numFmtId="4" fontId="4" fillId="33" borderId="27" xfId="42" applyNumberFormat="1" applyFont="1" applyFill="1" applyBorder="1" applyAlignment="1">
      <alignment horizontal="center"/>
    </xf>
    <xf numFmtId="49" fontId="2" fillId="42" borderId="16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4" fontId="2" fillId="35" borderId="18" xfId="42" applyNumberFormat="1" applyFont="1" applyFill="1" applyBorder="1" applyAlignment="1">
      <alignment horizontal="right" indent="1"/>
    </xf>
    <xf numFmtId="4" fontId="2" fillId="35" borderId="16" xfId="42" applyNumberFormat="1" applyFont="1" applyFill="1" applyBorder="1" applyAlignment="1">
      <alignment horizontal="right" wrapText="1" indent="1"/>
    </xf>
    <xf numFmtId="4" fontId="2" fillId="35" borderId="19" xfId="42" applyNumberFormat="1" applyFont="1" applyFill="1" applyBorder="1" applyAlignment="1">
      <alignment horizontal="right" indent="1"/>
    </xf>
    <xf numFmtId="4" fontId="4" fillId="38" borderId="10" xfId="42" applyNumberFormat="1" applyFont="1" applyFill="1" applyBorder="1" applyAlignment="1">
      <alignment horizontal="right" indent="1"/>
    </xf>
    <xf numFmtId="172" fontId="20" fillId="34" borderId="23" xfId="42" applyNumberFormat="1" applyFont="1" applyFill="1" applyBorder="1" applyAlignment="1">
      <alignment shrinkToFit="1"/>
    </xf>
    <xf numFmtId="0" fontId="20" fillId="35" borderId="40" xfId="53" applyFont="1" applyFill="1" applyBorder="1" applyAlignment="1">
      <alignment horizontal="center" wrapText="1"/>
      <protection/>
    </xf>
    <xf numFmtId="4" fontId="30" fillId="33" borderId="11" xfId="44" applyNumberFormat="1" applyFont="1" applyFill="1" applyBorder="1" applyAlignment="1">
      <alignment horizontal="right" indent="1"/>
    </xf>
    <xf numFmtId="0" fontId="1" fillId="0" borderId="23" xfId="53" applyFont="1" applyFill="1" applyBorder="1" applyAlignment="1">
      <alignment wrapText="1"/>
      <protection/>
    </xf>
    <xf numFmtId="4" fontId="1" fillId="0" borderId="23" xfId="44" applyNumberFormat="1" applyFont="1" applyFill="1" applyBorder="1" applyAlignment="1">
      <alignment horizontal="right" indent="1"/>
    </xf>
    <xf numFmtId="0" fontId="41" fillId="45" borderId="23" xfId="53" applyFont="1" applyFill="1" applyBorder="1" applyAlignment="1">
      <alignment horizontal="center" vertical="center"/>
      <protection/>
    </xf>
    <xf numFmtId="0" fontId="40" fillId="45" borderId="23" xfId="53" applyFont="1" applyFill="1" applyBorder="1" applyAlignment="1">
      <alignment wrapText="1"/>
      <protection/>
    </xf>
    <xf numFmtId="0" fontId="30" fillId="45" borderId="23" xfId="53" applyFont="1" applyFill="1" applyBorder="1" applyAlignment="1">
      <alignment horizontal="center"/>
      <protection/>
    </xf>
    <xf numFmtId="49" fontId="30" fillId="45" borderId="23" xfId="53" applyNumberFormat="1" applyFont="1" applyFill="1" applyBorder="1" applyAlignment="1">
      <alignment horizontal="center"/>
      <protection/>
    </xf>
    <xf numFmtId="4" fontId="30" fillId="45" borderId="23" xfId="44" applyNumberFormat="1" applyFont="1" applyFill="1" applyBorder="1" applyAlignment="1">
      <alignment horizontal="right" indent="1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0" fontId="0" fillId="43" borderId="23" xfId="0" applyFill="1" applyBorder="1" applyAlignment="1">
      <alignment horizontal="center"/>
    </xf>
    <xf numFmtId="4" fontId="9" fillId="0" borderId="0" xfId="53" applyNumberFormat="1" applyFont="1">
      <alignment/>
      <protection/>
    </xf>
    <xf numFmtId="3" fontId="47" fillId="43" borderId="23" xfId="0" applyNumberFormat="1" applyFont="1" applyFill="1" applyBorder="1" applyAlignment="1">
      <alignment horizontal="right" indent="1"/>
    </xf>
    <xf numFmtId="0" fontId="0" fillId="0" borderId="11" xfId="0" applyFont="1" applyBorder="1" applyAlignment="1">
      <alignment/>
    </xf>
    <xf numFmtId="3" fontId="0" fillId="43" borderId="11" xfId="0" applyNumberFormat="1" applyFont="1" applyFill="1" applyBorder="1" applyAlignment="1">
      <alignment horizontal="right" indent="1"/>
    </xf>
    <xf numFmtId="4" fontId="0" fillId="43" borderId="11" xfId="0" applyNumberFormat="1" applyFont="1" applyFill="1" applyBorder="1" applyAlignment="1">
      <alignment horizontal="right" indent="1"/>
    </xf>
    <xf numFmtId="0" fontId="0" fillId="0" borderId="4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1" xfId="0" applyFont="1" applyBorder="1" applyAlignment="1">
      <alignment/>
    </xf>
    <xf numFmtId="184" fontId="47" fillId="43" borderId="11" xfId="0" applyNumberFormat="1" applyFont="1" applyFill="1" applyBorder="1" applyAlignment="1">
      <alignment horizontal="right" indent="1"/>
    </xf>
    <xf numFmtId="0" fontId="15" fillId="0" borderId="40" xfId="0" applyFont="1" applyBorder="1" applyAlignment="1">
      <alignment/>
    </xf>
    <xf numFmtId="0" fontId="15" fillId="0" borderId="75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171" fontId="20" fillId="34" borderId="23" xfId="42" applyNumberFormat="1" applyFont="1" applyFill="1" applyBorder="1" applyAlignment="1">
      <alignment horizontal="right" indent="1" shrinkToFit="1"/>
    </xf>
    <xf numFmtId="172" fontId="20" fillId="34" borderId="23" xfId="42" applyNumberFormat="1" applyFont="1" applyFill="1" applyBorder="1" applyAlignment="1">
      <alignment horizontal="right" indent="1" shrinkToFit="1"/>
    </xf>
    <xf numFmtId="4" fontId="1" fillId="0" borderId="23" xfId="42" applyNumberFormat="1" applyFont="1" applyBorder="1" applyAlignment="1">
      <alignment horizontal="right" vertical="center" indent="2"/>
    </xf>
    <xf numFmtId="43" fontId="30" fillId="40" borderId="23" xfId="42" applyFont="1" applyFill="1" applyBorder="1" applyAlignment="1">
      <alignment horizontal="left" vertical="center" indent="2"/>
    </xf>
    <xf numFmtId="10" fontId="2" fillId="35" borderId="25" xfId="42" applyNumberFormat="1" applyFont="1" applyFill="1" applyBorder="1" applyAlignment="1">
      <alignment horizontal="center"/>
    </xf>
    <xf numFmtId="2" fontId="9" fillId="0" borderId="51" xfId="42" applyNumberFormat="1" applyFont="1" applyFill="1" applyBorder="1" applyAlignment="1" applyProtection="1">
      <alignment horizontal="right"/>
      <protection/>
    </xf>
    <xf numFmtId="2" fontId="10" fillId="0" borderId="55" xfId="42" applyNumberFormat="1" applyFont="1" applyFill="1" applyBorder="1" applyAlignment="1" applyProtection="1">
      <alignment horizontal="right"/>
      <protection/>
    </xf>
    <xf numFmtId="2" fontId="10" fillId="0" borderId="54" xfId="42" applyNumberFormat="1" applyFont="1" applyFill="1" applyBorder="1" applyAlignment="1" applyProtection="1">
      <alignment horizontal="right"/>
      <protection/>
    </xf>
    <xf numFmtId="2" fontId="9" fillId="0" borderId="59" xfId="42" applyNumberFormat="1" applyFont="1" applyFill="1" applyBorder="1" applyAlignment="1" applyProtection="1">
      <alignment horizontal="right"/>
      <protection/>
    </xf>
    <xf numFmtId="2" fontId="9" fillId="0" borderId="51" xfId="0" applyNumberFormat="1" applyFont="1" applyBorder="1" applyAlignment="1">
      <alignment horizontal="right"/>
    </xf>
    <xf numFmtId="0" fontId="9" fillId="0" borderId="84" xfId="0" applyFont="1" applyFill="1" applyBorder="1" applyAlignment="1">
      <alignment horizontal="center"/>
    </xf>
    <xf numFmtId="176" fontId="10" fillId="0" borderId="85" xfId="42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horizontal="right"/>
    </xf>
    <xf numFmtId="3" fontId="56" fillId="0" borderId="23" xfId="0" applyNumberFormat="1" applyFont="1" applyBorder="1" applyAlignment="1">
      <alignment/>
    </xf>
    <xf numFmtId="8" fontId="57" fillId="0" borderId="23" xfId="0" applyNumberFormat="1" applyFont="1" applyBorder="1" applyAlignment="1">
      <alignment/>
    </xf>
    <xf numFmtId="3" fontId="56" fillId="0" borderId="0" xfId="0" applyNumberFormat="1" applyFont="1" applyBorder="1" applyAlignment="1">
      <alignment/>
    </xf>
    <xf numFmtId="8" fontId="57" fillId="0" borderId="0" xfId="0" applyNumberFormat="1" applyFont="1" applyBorder="1" applyAlignment="1">
      <alignment/>
    </xf>
    <xf numFmtId="1" fontId="9" fillId="44" borderId="62" xfId="0" applyNumberFormat="1" applyFont="1" applyFill="1" applyBorder="1" applyAlignment="1">
      <alignment horizontal="center" vertical="center"/>
    </xf>
    <xf numFmtId="1" fontId="9" fillId="44" borderId="23" xfId="0" applyNumberFormat="1" applyFont="1" applyFill="1" applyBorder="1" applyAlignment="1">
      <alignment horizontal="center"/>
    </xf>
    <xf numFmtId="4" fontId="9" fillId="0" borderId="23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9" fontId="8" fillId="35" borderId="17" xfId="42" applyNumberFormat="1" applyFont="1" applyFill="1" applyBorder="1" applyAlignment="1">
      <alignment horizontal="center"/>
    </xf>
    <xf numFmtId="164" fontId="8" fillId="35" borderId="17" xfId="42" applyNumberFormat="1" applyFont="1" applyFill="1" applyBorder="1" applyAlignment="1">
      <alignment horizontal="center"/>
    </xf>
    <xf numFmtId="164" fontId="8" fillId="35" borderId="17" xfId="42" applyNumberFormat="1" applyFont="1" applyFill="1" applyBorder="1" applyAlignment="1">
      <alignment/>
    </xf>
    <xf numFmtId="164" fontId="8" fillId="35" borderId="28" xfId="42" applyNumberFormat="1" applyFont="1" applyFill="1" applyBorder="1" applyAlignment="1">
      <alignment/>
    </xf>
    <xf numFmtId="164" fontId="8" fillId="35" borderId="16" xfId="42" applyNumberFormat="1" applyFont="1" applyFill="1" applyBorder="1" applyAlignment="1">
      <alignment/>
    </xf>
    <xf numFmtId="164" fontId="8" fillId="35" borderId="25" xfId="42" applyNumberFormat="1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6" xfId="0" applyFont="1" applyFill="1" applyBorder="1" applyAlignment="1">
      <alignment wrapText="1"/>
    </xf>
    <xf numFmtId="0" fontId="8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center"/>
    </xf>
    <xf numFmtId="164" fontId="9" fillId="0" borderId="16" xfId="42" applyNumberFormat="1" applyFont="1" applyFill="1" applyBorder="1" applyAlignment="1">
      <alignment/>
    </xf>
    <xf numFmtId="164" fontId="9" fillId="0" borderId="16" xfId="42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 horizontal="center"/>
    </xf>
    <xf numFmtId="4" fontId="9" fillId="0" borderId="18" xfId="42" applyNumberFormat="1" applyFont="1" applyFill="1" applyBorder="1" applyAlignment="1">
      <alignment horizontal="right"/>
    </xf>
    <xf numFmtId="10" fontId="9" fillId="0" borderId="18" xfId="0" applyNumberFormat="1" applyFont="1" applyFill="1" applyBorder="1" applyAlignment="1">
      <alignment horizontal="center"/>
    </xf>
    <xf numFmtId="4" fontId="9" fillId="0" borderId="16" xfId="42" applyNumberFormat="1" applyFont="1" applyFill="1" applyBorder="1" applyAlignment="1">
      <alignment horizontal="right"/>
    </xf>
    <xf numFmtId="0" fontId="9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left"/>
    </xf>
    <xf numFmtId="4" fontId="10" fillId="0" borderId="43" xfId="0" applyNumberFormat="1" applyFont="1" applyFill="1" applyBorder="1" applyAlignment="1">
      <alignment horizontal="right"/>
    </xf>
    <xf numFmtId="10" fontId="10" fillId="0" borderId="23" xfId="0" applyNumberFormat="1" applyFont="1" applyFill="1" applyBorder="1" applyAlignment="1">
      <alignment horizontal="center"/>
    </xf>
    <xf numFmtId="4" fontId="10" fillId="0" borderId="23" xfId="42" applyNumberFormat="1" applyFont="1" applyFill="1" applyBorder="1" applyAlignment="1">
      <alignment horizontal="right"/>
    </xf>
    <xf numFmtId="164" fontId="10" fillId="0" borderId="23" xfId="42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10" fontId="9" fillId="0" borderId="18" xfId="0" applyNumberFormat="1" applyFont="1" applyFill="1" applyBorder="1" applyAlignment="1">
      <alignment/>
    </xf>
    <xf numFmtId="164" fontId="9" fillId="0" borderId="16" xfId="42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10" fontId="9" fillId="0" borderId="18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4" fontId="9" fillId="0" borderId="18" xfId="42" applyNumberFormat="1" applyFont="1" applyFill="1" applyBorder="1" applyAlignment="1">
      <alignment/>
    </xf>
    <xf numFmtId="10" fontId="9" fillId="0" borderId="18" xfId="56" applyNumberFormat="1" applyFont="1" applyFill="1" applyBorder="1" applyAlignment="1">
      <alignment horizontal="center"/>
    </xf>
    <xf numFmtId="4" fontId="9" fillId="0" borderId="16" xfId="42" applyNumberFormat="1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10" fillId="0" borderId="43" xfId="0" applyFont="1" applyFill="1" applyBorder="1" applyAlignment="1">
      <alignment/>
    </xf>
    <xf numFmtId="4" fontId="10" fillId="0" borderId="43" xfId="42" applyNumberFormat="1" applyFont="1" applyFill="1" applyBorder="1" applyAlignment="1">
      <alignment/>
    </xf>
    <xf numFmtId="10" fontId="10" fillId="0" borderId="23" xfId="56" applyNumberFormat="1" applyFont="1" applyFill="1" applyBorder="1" applyAlignment="1">
      <alignment horizontal="center"/>
    </xf>
    <xf numFmtId="4" fontId="10" fillId="0" borderId="23" xfId="42" applyNumberFormat="1" applyFont="1" applyFill="1" applyBorder="1" applyAlignment="1">
      <alignment/>
    </xf>
    <xf numFmtId="164" fontId="10" fillId="0" borderId="23" xfId="42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 indent="1"/>
    </xf>
    <xf numFmtId="4" fontId="9" fillId="0" borderId="16" xfId="42" applyNumberFormat="1" applyFont="1" applyFill="1" applyBorder="1" applyAlignment="1">
      <alignment horizontal="right" indent="1"/>
    </xf>
    <xf numFmtId="0" fontId="9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/>
    </xf>
    <xf numFmtId="4" fontId="9" fillId="0" borderId="29" xfId="42" applyNumberFormat="1" applyFont="1" applyFill="1" applyBorder="1" applyAlignment="1">
      <alignment/>
    </xf>
    <xf numFmtId="10" fontId="9" fillId="0" borderId="29" xfId="56" applyNumberFormat="1" applyFont="1" applyFill="1" applyBorder="1" applyAlignment="1">
      <alignment horizontal="center"/>
    </xf>
    <xf numFmtId="4" fontId="9" fillId="0" borderId="25" xfId="42" applyNumberFormat="1" applyFont="1" applyFill="1" applyBorder="1" applyAlignment="1">
      <alignment/>
    </xf>
    <xf numFmtId="164" fontId="9" fillId="0" borderId="25" xfId="42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wrapText="1"/>
    </xf>
    <xf numFmtId="4" fontId="9" fillId="0" borderId="18" xfId="42" applyNumberFormat="1" applyFont="1" applyFill="1" applyBorder="1" applyAlignment="1">
      <alignment vertical="center"/>
    </xf>
    <xf numFmtId="10" fontId="9" fillId="0" borderId="18" xfId="56" applyNumberFormat="1" applyFont="1" applyFill="1" applyBorder="1" applyAlignment="1">
      <alignment horizontal="center" vertical="center"/>
    </xf>
    <xf numFmtId="4" fontId="9" fillId="0" borderId="16" xfId="42" applyNumberFormat="1" applyFont="1" applyFill="1" applyBorder="1" applyAlignment="1">
      <alignment vertical="center"/>
    </xf>
    <xf numFmtId="164" fontId="9" fillId="0" borderId="16" xfId="42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vertical="top" wrapText="1"/>
    </xf>
    <xf numFmtId="10" fontId="10" fillId="0" borderId="43" xfId="42" applyNumberFormat="1" applyFont="1" applyFill="1" applyBorder="1" applyAlignment="1">
      <alignment/>
    </xf>
    <xf numFmtId="4" fontId="10" fillId="0" borderId="18" xfId="42" applyNumberFormat="1" applyFont="1" applyFill="1" applyBorder="1" applyAlignment="1">
      <alignment/>
    </xf>
    <xf numFmtId="10" fontId="10" fillId="0" borderId="18" xfId="42" applyNumberFormat="1" applyFont="1" applyFill="1" applyBorder="1" applyAlignment="1">
      <alignment/>
    </xf>
    <xf numFmtId="4" fontId="10" fillId="0" borderId="16" xfId="42" applyNumberFormat="1" applyFont="1" applyFill="1" applyBorder="1" applyAlignment="1">
      <alignment/>
    </xf>
    <xf numFmtId="164" fontId="10" fillId="0" borderId="16" xfId="42" applyNumberFormat="1" applyFont="1" applyFill="1" applyBorder="1" applyAlignment="1">
      <alignment/>
    </xf>
    <xf numFmtId="10" fontId="9" fillId="0" borderId="16" xfId="56" applyNumberFormat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10" fontId="9" fillId="0" borderId="11" xfId="56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16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164" fontId="9" fillId="0" borderId="42" xfId="42" applyNumberFormat="1" applyFont="1" applyFill="1" applyBorder="1" applyAlignment="1">
      <alignment/>
    </xf>
    <xf numFmtId="4" fontId="9" fillId="0" borderId="18" xfId="42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4" fontId="9" fillId="0" borderId="29" xfId="42" applyNumberFormat="1" applyFont="1" applyFill="1" applyBorder="1" applyAlignment="1">
      <alignment horizontal="right"/>
    </xf>
    <xf numFmtId="4" fontId="9" fillId="0" borderId="29" xfId="42" applyNumberFormat="1" applyFont="1" applyFill="1" applyBorder="1" applyAlignment="1">
      <alignment horizontal="right" indent="1"/>
    </xf>
    <xf numFmtId="4" fontId="9" fillId="0" borderId="29" xfId="42" applyNumberFormat="1" applyFont="1" applyFill="1" applyBorder="1" applyAlignment="1">
      <alignment/>
    </xf>
    <xf numFmtId="4" fontId="9" fillId="0" borderId="18" xfId="42" applyNumberFormat="1" applyFont="1" applyFill="1" applyBorder="1" applyAlignment="1">
      <alignment horizontal="right" indent="1"/>
    </xf>
    <xf numFmtId="4" fontId="10" fillId="0" borderId="43" xfId="42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4" fontId="8" fillId="0" borderId="79" xfId="0" applyNumberFormat="1" applyFont="1" applyFill="1" applyBorder="1" applyAlignment="1">
      <alignment/>
    </xf>
    <xf numFmtId="10" fontId="8" fillId="0" borderId="27" xfId="56" applyNumberFormat="1" applyFont="1" applyFill="1" applyBorder="1" applyAlignment="1">
      <alignment horizontal="center"/>
    </xf>
    <xf numFmtId="43" fontId="8" fillId="0" borderId="79" xfId="0" applyNumberFormat="1" applyFont="1" applyFill="1" applyBorder="1" applyAlignment="1">
      <alignment/>
    </xf>
    <xf numFmtId="177" fontId="10" fillId="0" borderId="23" xfId="0" applyNumberFormat="1" applyFont="1" applyBorder="1" applyAlignment="1">
      <alignment horizontal="center"/>
    </xf>
    <xf numFmtId="4" fontId="28" fillId="0" borderId="23" xfId="0" applyNumberFormat="1" applyFont="1" applyBorder="1" applyAlignment="1">
      <alignment horizontal="right"/>
    </xf>
    <xf numFmtId="4" fontId="58" fillId="0" borderId="23" xfId="0" applyNumberFormat="1" applyFont="1" applyBorder="1" applyAlignment="1">
      <alignment horizontal="right"/>
    </xf>
    <xf numFmtId="0" fontId="47" fillId="0" borderId="0" xfId="0" applyFont="1" applyAlignment="1">
      <alignment horizontal="center"/>
    </xf>
    <xf numFmtId="1" fontId="26" fillId="0" borderId="23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2" fillId="42" borderId="18" xfId="0" applyFont="1" applyFill="1" applyBorder="1" applyAlignment="1">
      <alignment vertical="center" wrapText="1"/>
    </xf>
    <xf numFmtId="0" fontId="0" fillId="42" borderId="0" xfId="0" applyFill="1" applyBorder="1" applyAlignment="1">
      <alignment vertical="center" wrapText="1"/>
    </xf>
    <xf numFmtId="0" fontId="0" fillId="42" borderId="42" xfId="0" applyFill="1" applyBorder="1" applyAlignment="1">
      <alignment vertical="center" wrapText="1"/>
    </xf>
    <xf numFmtId="0" fontId="2" fillId="42" borderId="18" xfId="0" applyFont="1" applyFill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42" borderId="42" xfId="0" applyFill="1" applyBorder="1" applyAlignment="1">
      <alignment vertical="top" wrapText="1"/>
    </xf>
    <xf numFmtId="0" fontId="2" fillId="42" borderId="18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left" vertical="top" wrapText="1"/>
    </xf>
    <xf numFmtId="0" fontId="2" fillId="42" borderId="42" xfId="0" applyFont="1" applyFill="1" applyBorder="1" applyAlignment="1">
      <alignment horizontal="left" vertical="top" wrapText="1"/>
    </xf>
    <xf numFmtId="0" fontId="0" fillId="42" borderId="0" xfId="0" applyFont="1" applyFill="1" applyBorder="1" applyAlignment="1">
      <alignment vertical="top" wrapText="1"/>
    </xf>
    <xf numFmtId="0" fontId="0" fillId="42" borderId="42" xfId="0" applyFont="1" applyFill="1" applyBorder="1" applyAlignment="1">
      <alignment vertical="top" wrapText="1"/>
    </xf>
    <xf numFmtId="0" fontId="8" fillId="42" borderId="18" xfId="0" applyFont="1" applyFill="1" applyBorder="1" applyAlignment="1">
      <alignment vertical="justify"/>
    </xf>
    <xf numFmtId="0" fontId="0" fillId="42" borderId="0" xfId="0" applyFill="1" applyBorder="1" applyAlignment="1">
      <alignment/>
    </xf>
    <xf numFmtId="0" fontId="0" fillId="42" borderId="42" xfId="0" applyFill="1" applyBorder="1" applyAlignment="1">
      <alignment/>
    </xf>
    <xf numFmtId="0" fontId="2" fillId="42" borderId="18" xfId="0" applyFont="1" applyFill="1" applyBorder="1" applyAlignment="1">
      <alignment vertical="top" wrapText="1"/>
    </xf>
    <xf numFmtId="0" fontId="8" fillId="42" borderId="18" xfId="0" applyFont="1" applyFill="1" applyBorder="1" applyAlignment="1">
      <alignment wrapText="1"/>
    </xf>
    <xf numFmtId="0" fontId="8" fillId="42" borderId="0" xfId="0" applyFont="1" applyFill="1" applyBorder="1" applyAlignment="1">
      <alignment wrapText="1"/>
    </xf>
    <xf numFmtId="0" fontId="8" fillId="42" borderId="42" xfId="0" applyFont="1" applyFill="1" applyBorder="1" applyAlignment="1">
      <alignment wrapText="1"/>
    </xf>
    <xf numFmtId="0" fontId="2" fillId="42" borderId="18" xfId="0" applyFont="1" applyFill="1" applyBorder="1" applyAlignment="1">
      <alignment wrapText="1"/>
    </xf>
    <xf numFmtId="0" fontId="0" fillId="42" borderId="0" xfId="0" applyFont="1" applyFill="1" applyBorder="1" applyAlignment="1">
      <alignment wrapText="1"/>
    </xf>
    <xf numFmtId="0" fontId="0" fillId="42" borderId="42" xfId="0" applyFont="1" applyFill="1" applyBorder="1" applyAlignment="1">
      <alignment wrapText="1"/>
    </xf>
    <xf numFmtId="0" fontId="0" fillId="42" borderId="0" xfId="0" applyFill="1" applyBorder="1" applyAlignment="1">
      <alignment vertical="justify"/>
    </xf>
    <xf numFmtId="0" fontId="0" fillId="42" borderId="42" xfId="0" applyFill="1" applyBorder="1" applyAlignment="1">
      <alignment vertical="justify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8" fillId="42" borderId="18" xfId="0" applyFont="1" applyFill="1" applyBorder="1" applyAlignment="1">
      <alignment wrapText="1"/>
    </xf>
    <xf numFmtId="0" fontId="8" fillId="42" borderId="0" xfId="0" applyFont="1" applyFill="1" applyBorder="1" applyAlignment="1">
      <alignment wrapText="1"/>
    </xf>
    <xf numFmtId="0" fontId="15" fillId="42" borderId="0" xfId="0" applyFont="1" applyFill="1" applyBorder="1" applyAlignment="1">
      <alignment/>
    </xf>
    <xf numFmtId="0" fontId="15" fillId="42" borderId="42" xfId="0" applyFont="1" applyFill="1" applyBorder="1" applyAlignment="1">
      <alignment/>
    </xf>
    <xf numFmtId="164" fontId="2" fillId="34" borderId="86" xfId="42" applyNumberFormat="1" applyFont="1" applyFill="1" applyBorder="1" applyAlignment="1">
      <alignment horizontal="center" wrapText="1"/>
    </xf>
    <xf numFmtId="164" fontId="2" fillId="34" borderId="87" xfId="42" applyNumberFormat="1" applyFont="1" applyFill="1" applyBorder="1" applyAlignment="1">
      <alignment horizontal="center" wrapText="1"/>
    </xf>
    <xf numFmtId="0" fontId="2" fillId="42" borderId="18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2" borderId="42" xfId="0" applyFont="1" applyFill="1" applyBorder="1" applyAlignment="1">
      <alignment/>
    </xf>
    <xf numFmtId="0" fontId="2" fillId="42" borderId="18" xfId="0" applyFont="1" applyFill="1" applyBorder="1" applyAlignment="1">
      <alignment horizontal="left" wrapText="1"/>
    </xf>
    <xf numFmtId="0" fontId="2" fillId="42" borderId="0" xfId="0" applyFont="1" applyFill="1" applyBorder="1" applyAlignment="1">
      <alignment horizontal="left" wrapText="1"/>
    </xf>
    <xf numFmtId="0" fontId="2" fillId="42" borderId="42" xfId="0" applyFont="1" applyFill="1" applyBorder="1" applyAlignment="1">
      <alignment horizontal="left" wrapText="1"/>
    </xf>
    <xf numFmtId="0" fontId="2" fillId="42" borderId="29" xfId="0" applyFont="1" applyFill="1" applyBorder="1" applyAlignment="1">
      <alignment vertical="top" wrapText="1"/>
    </xf>
    <xf numFmtId="0" fontId="0" fillId="42" borderId="19" xfId="0" applyFill="1" applyBorder="1" applyAlignment="1">
      <alignment vertical="top"/>
    </xf>
    <xf numFmtId="0" fontId="0" fillId="42" borderId="20" xfId="0" applyFill="1" applyBorder="1" applyAlignment="1">
      <alignment vertical="top"/>
    </xf>
    <xf numFmtId="0" fontId="2" fillId="42" borderId="18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horizontal="left" vertical="top" wrapText="1"/>
    </xf>
    <xf numFmtId="0" fontId="2" fillId="42" borderId="42" xfId="0" applyFont="1" applyFill="1" applyBorder="1" applyAlignment="1">
      <alignment horizontal="left" vertical="top" wrapText="1"/>
    </xf>
    <xf numFmtId="0" fontId="2" fillId="42" borderId="0" xfId="0" applyFont="1" applyFill="1" applyBorder="1" applyAlignment="1">
      <alignment wrapText="1"/>
    </xf>
    <xf numFmtId="0" fontId="2" fillId="42" borderId="42" xfId="0" applyFont="1" applyFill="1" applyBorder="1" applyAlignment="1">
      <alignment wrapText="1"/>
    </xf>
    <xf numFmtId="0" fontId="2" fillId="42" borderId="0" xfId="0" applyFont="1" applyFill="1" applyBorder="1" applyAlignment="1">
      <alignment vertical="top" wrapText="1"/>
    </xf>
    <xf numFmtId="0" fontId="2" fillId="42" borderId="0" xfId="0" applyFont="1" applyFill="1" applyBorder="1" applyAlignment="1">
      <alignment vertical="top" wrapText="1"/>
    </xf>
    <xf numFmtId="0" fontId="8" fillId="42" borderId="18" xfId="0" applyFont="1" applyFill="1" applyBorder="1" applyAlignment="1">
      <alignment horizontal="left" vertical="top" wrapText="1"/>
    </xf>
    <xf numFmtId="0" fontId="8" fillId="42" borderId="0" xfId="0" applyFont="1" applyFill="1" applyBorder="1" applyAlignment="1">
      <alignment horizontal="left" vertical="top" wrapText="1"/>
    </xf>
    <xf numFmtId="0" fontId="8" fillId="42" borderId="42" xfId="0" applyFont="1" applyFill="1" applyBorder="1" applyAlignment="1">
      <alignment horizontal="left" vertical="top" wrapText="1"/>
    </xf>
    <xf numFmtId="49" fontId="2" fillId="42" borderId="16" xfId="0" applyNumberFormat="1" applyFont="1" applyFill="1" applyBorder="1" applyAlignment="1">
      <alignment horizontal="center" vertical="top" wrapText="1"/>
    </xf>
    <xf numFmtId="0" fontId="0" fillId="42" borderId="18" xfId="0" applyFill="1" applyBorder="1" applyAlignment="1">
      <alignment vertical="top" wrapText="1"/>
    </xf>
    <xf numFmtId="49" fontId="2" fillId="42" borderId="16" xfId="0" applyNumberFormat="1" applyFont="1" applyFill="1" applyBorder="1" applyAlignment="1">
      <alignment horizontal="center" vertical="top"/>
    </xf>
    <xf numFmtId="0" fontId="2" fillId="42" borderId="18" xfId="0" applyFont="1" applyFill="1" applyBorder="1" applyAlignment="1">
      <alignment wrapText="1"/>
    </xf>
    <xf numFmtId="0" fontId="0" fillId="42" borderId="0" xfId="0" applyFill="1" applyBorder="1" applyAlignment="1">
      <alignment wrapText="1"/>
    </xf>
    <xf numFmtId="0" fontId="0" fillId="42" borderId="42" xfId="0" applyFill="1" applyBorder="1" applyAlignment="1">
      <alignment wrapText="1"/>
    </xf>
    <xf numFmtId="0" fontId="0" fillId="42" borderId="18" xfId="0" applyFill="1" applyBorder="1" applyAlignment="1">
      <alignment wrapText="1"/>
    </xf>
    <xf numFmtId="0" fontId="2" fillId="42" borderId="18" xfId="0" applyFont="1" applyFill="1" applyBorder="1" applyAlignment="1">
      <alignment horizontal="left" wrapText="1"/>
    </xf>
    <xf numFmtId="0" fontId="0" fillId="42" borderId="0" xfId="0" applyFill="1" applyBorder="1" applyAlignment="1">
      <alignment horizontal="left"/>
    </xf>
    <xf numFmtId="0" fontId="0" fillId="42" borderId="42" xfId="0" applyFill="1" applyBorder="1" applyAlignment="1">
      <alignment horizontal="left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9" fontId="2" fillId="42" borderId="0" xfId="0" applyNumberFormat="1" applyFont="1" applyFill="1" applyBorder="1" applyAlignment="1">
      <alignment horizontal="left" vertical="justify"/>
    </xf>
    <xf numFmtId="49" fontId="2" fillId="42" borderId="42" xfId="0" applyNumberFormat="1" applyFont="1" applyFill="1" applyBorder="1" applyAlignment="1">
      <alignment horizontal="left" vertical="justify"/>
    </xf>
    <xf numFmtId="0" fontId="10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36" borderId="42" xfId="0" applyFont="1" applyFill="1" applyBorder="1" applyAlignment="1">
      <alignment horizontal="center"/>
    </xf>
    <xf numFmtId="0" fontId="16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shrinkToFit="1"/>
    </xf>
    <xf numFmtId="43" fontId="8" fillId="38" borderId="23" xfId="42" applyFont="1" applyFill="1" applyBorder="1" applyAlignment="1">
      <alignment horizontal="center" vertical="top" wrapText="1"/>
    </xf>
    <xf numFmtId="43" fontId="8" fillId="38" borderId="11" xfId="42" applyFont="1" applyFill="1" applyBorder="1" applyAlignment="1">
      <alignment horizontal="center" vertical="top" wrapText="1"/>
    </xf>
    <xf numFmtId="43" fontId="8" fillId="38" borderId="25" xfId="42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43" fontId="8" fillId="38" borderId="43" xfId="42" applyFont="1" applyFill="1" applyBorder="1" applyAlignment="1">
      <alignment horizontal="center" vertical="top" wrapText="1"/>
    </xf>
    <xf numFmtId="43" fontId="8" fillId="38" borderId="31" xfId="42" applyFont="1" applyFill="1" applyBorder="1" applyAlignment="1">
      <alignment horizontal="center" vertical="top" wrapText="1"/>
    </xf>
    <xf numFmtId="43" fontId="8" fillId="38" borderId="47" xfId="42" applyFont="1" applyFill="1" applyBorder="1" applyAlignment="1">
      <alignment horizontal="center" vertical="top" wrapText="1"/>
    </xf>
    <xf numFmtId="164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 wrapText="1"/>
    </xf>
    <xf numFmtId="0" fontId="29" fillId="34" borderId="23" xfId="0" applyFont="1" applyFill="1" applyBorder="1" applyAlignment="1">
      <alignment horizontal="center" wrapText="1"/>
    </xf>
    <xf numFmtId="43" fontId="20" fillId="34" borderId="23" xfId="42" applyFont="1" applyFill="1" applyBorder="1" applyAlignment="1">
      <alignment horizontal="center" wrapText="1"/>
    </xf>
    <xf numFmtId="43" fontId="29" fillId="34" borderId="23" xfId="42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43" fontId="20" fillId="34" borderId="11" xfId="42" applyFont="1" applyFill="1" applyBorder="1" applyAlignment="1">
      <alignment horizontal="center" wrapText="1"/>
    </xf>
    <xf numFmtId="43" fontId="20" fillId="34" borderId="16" xfId="42" applyFont="1" applyFill="1" applyBorder="1" applyAlignment="1">
      <alignment horizontal="center" wrapText="1"/>
    </xf>
    <xf numFmtId="43" fontId="20" fillId="34" borderId="25" xfId="42" applyFont="1" applyFill="1" applyBorder="1" applyAlignment="1">
      <alignment horizontal="center" wrapText="1"/>
    </xf>
    <xf numFmtId="0" fontId="20" fillId="35" borderId="11" xfId="53" applyFont="1" applyFill="1" applyBorder="1" applyAlignment="1">
      <alignment horizontal="center" vertical="center" wrapText="1"/>
      <protection/>
    </xf>
    <xf numFmtId="0" fontId="20" fillId="35" borderId="16" xfId="53" applyFont="1" applyFill="1" applyBorder="1" applyAlignment="1">
      <alignment horizontal="center" wrapText="1"/>
      <protection/>
    </xf>
    <xf numFmtId="0" fontId="20" fillId="35" borderId="79" xfId="53" applyFont="1" applyFill="1" applyBorder="1" applyAlignment="1">
      <alignment horizontal="center" wrapText="1"/>
      <protection/>
    </xf>
    <xf numFmtId="0" fontId="20" fillId="35" borderId="43" xfId="53" applyFont="1" applyFill="1" applyBorder="1" applyAlignment="1">
      <alignment horizontal="center"/>
      <protection/>
    </xf>
    <xf numFmtId="0" fontId="29" fillId="35" borderId="31" xfId="53" applyFont="1" applyFill="1" applyBorder="1" applyAlignment="1">
      <alignment horizontal="center"/>
      <protection/>
    </xf>
    <xf numFmtId="0" fontId="35" fillId="0" borderId="0" xfId="53" applyFont="1" applyFill="1" applyBorder="1" applyAlignment="1">
      <alignment wrapText="1"/>
      <protection/>
    </xf>
    <xf numFmtId="0" fontId="36" fillId="0" borderId="0" xfId="53" applyFont="1" applyFill="1" applyBorder="1" applyAlignment="1">
      <alignment wrapText="1"/>
      <protection/>
    </xf>
    <xf numFmtId="0" fontId="27" fillId="35" borderId="11" xfId="53" applyFont="1" applyFill="1" applyBorder="1" applyAlignment="1">
      <alignment horizontal="center"/>
      <protection/>
    </xf>
    <xf numFmtId="0" fontId="27" fillId="35" borderId="16" xfId="53" applyFont="1" applyFill="1" applyBorder="1" applyAlignment="1">
      <alignment horizontal="center"/>
      <protection/>
    </xf>
    <xf numFmtId="0" fontId="27" fillId="35" borderId="25" xfId="53" applyFont="1" applyFill="1" applyBorder="1" applyAlignment="1">
      <alignment horizontal="center"/>
      <protection/>
    </xf>
    <xf numFmtId="0" fontId="20" fillId="35" borderId="11" xfId="53" applyFont="1" applyFill="1" applyBorder="1" applyAlignment="1">
      <alignment horizontal="center"/>
      <protection/>
    </xf>
    <xf numFmtId="0" fontId="20" fillId="35" borderId="16" xfId="53" applyFont="1" applyFill="1" applyBorder="1" applyAlignment="1">
      <alignment horizontal="center"/>
      <protection/>
    </xf>
    <xf numFmtId="0" fontId="20" fillId="35" borderId="25" xfId="53" applyFont="1" applyFill="1" applyBorder="1" applyAlignment="1">
      <alignment horizontal="center"/>
      <protection/>
    </xf>
    <xf numFmtId="0" fontId="20" fillId="35" borderId="11" xfId="53" applyFont="1" applyFill="1" applyBorder="1" applyAlignment="1">
      <alignment horizontal="center" wrapText="1"/>
      <protection/>
    </xf>
    <xf numFmtId="0" fontId="20" fillId="35" borderId="25" xfId="53" applyFont="1" applyFill="1" applyBorder="1" applyAlignment="1">
      <alignment horizontal="center" wrapText="1"/>
      <protection/>
    </xf>
    <xf numFmtId="0" fontId="49" fillId="0" borderId="0" xfId="0" applyFont="1" applyAlignment="1">
      <alignment horizontal="left"/>
    </xf>
    <xf numFmtId="0" fontId="0" fillId="43" borderId="23" xfId="0" applyFill="1" applyBorder="1" applyAlignment="1">
      <alignment horizontal="center"/>
    </xf>
    <xf numFmtId="0" fontId="0" fillId="43" borderId="88" xfId="0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9" xfId="0" applyBorder="1" applyAlignment="1">
      <alignment horizontal="left" wrapText="1"/>
    </xf>
    <xf numFmtId="0" fontId="44" fillId="0" borderId="0" xfId="0" applyFont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70" xfId="0" applyFont="1" applyBorder="1" applyAlignment="1">
      <alignment horizontal="left" wrapText="1"/>
    </xf>
    <xf numFmtId="0" fontId="0" fillId="43" borderId="32" xfId="0" applyFont="1" applyFill="1" applyBorder="1" applyAlignment="1">
      <alignment horizontal="center" vertical="top" wrapText="1"/>
    </xf>
    <xf numFmtId="0" fontId="0" fillId="43" borderId="25" xfId="0" applyFill="1" applyBorder="1" applyAlignment="1">
      <alignment horizontal="center" vertical="top" wrapText="1"/>
    </xf>
    <xf numFmtId="0" fontId="0" fillId="43" borderId="86" xfId="0" applyFill="1" applyBorder="1" applyAlignment="1">
      <alignment horizontal="center"/>
    </xf>
    <xf numFmtId="0" fontId="0" fillId="43" borderId="87" xfId="0" applyFill="1" applyBorder="1" applyAlignment="1">
      <alignment horizontal="center"/>
    </xf>
    <xf numFmtId="0" fontId="0" fillId="43" borderId="89" xfId="0" applyFill="1" applyBorder="1" applyAlignment="1">
      <alignment horizontal="center"/>
    </xf>
    <xf numFmtId="0" fontId="0" fillId="43" borderId="90" xfId="0" applyFill="1" applyBorder="1" applyAlignment="1">
      <alignment horizontal="center"/>
    </xf>
    <xf numFmtId="0" fontId="10" fillId="0" borderId="53" xfId="0" applyFont="1" applyBorder="1" applyAlignment="1">
      <alignment/>
    </xf>
    <xf numFmtId="0" fontId="10" fillId="0" borderId="81" xfId="0" applyFont="1" applyBorder="1" applyAlignment="1">
      <alignment/>
    </xf>
    <xf numFmtId="0" fontId="0" fillId="0" borderId="81" xfId="0" applyBorder="1" applyAlignment="1">
      <alignment/>
    </xf>
    <xf numFmtId="0" fontId="0" fillId="0" borderId="91" xfId="0" applyBorder="1" applyAlignment="1">
      <alignment/>
    </xf>
    <xf numFmtId="0" fontId="9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23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1" fontId="10" fillId="44" borderId="82" xfId="0" applyNumberFormat="1" applyFont="1" applyFill="1" applyBorder="1" applyAlignment="1">
      <alignment horizontal="center" vertical="center" wrapText="1"/>
    </xf>
    <xf numFmtId="1" fontId="10" fillId="44" borderId="85" xfId="0" applyNumberFormat="1" applyFont="1" applyFill="1" applyBorder="1" applyAlignment="1">
      <alignment horizontal="center" vertical="center" wrapText="1"/>
    </xf>
    <xf numFmtId="0" fontId="9" fillId="44" borderId="92" xfId="0" applyFont="1" applyFill="1" applyBorder="1" applyAlignment="1">
      <alignment horizontal="center" vertical="center"/>
    </xf>
    <xf numFmtId="0" fontId="0" fillId="44" borderId="93" xfId="0" applyFill="1" applyBorder="1" applyAlignment="1">
      <alignment horizontal="center" vertical="center"/>
    </xf>
    <xf numFmtId="0" fontId="10" fillId="0" borderId="64" xfId="0" applyFont="1" applyFill="1" applyBorder="1" applyAlignment="1">
      <alignment/>
    </xf>
    <xf numFmtId="0" fontId="10" fillId="0" borderId="94" xfId="0" applyFont="1" applyBorder="1" applyAlignment="1">
      <alignment horizontal="right" wrapText="1"/>
    </xf>
    <xf numFmtId="0" fontId="10" fillId="44" borderId="95" xfId="0" applyFont="1" applyFill="1" applyBorder="1" applyAlignment="1">
      <alignment horizontal="center" vertical="center"/>
    </xf>
    <xf numFmtId="1" fontId="10" fillId="0" borderId="96" xfId="42" applyNumberFormat="1" applyFont="1" applyFill="1" applyBorder="1" applyAlignment="1" applyProtection="1">
      <alignment horizontal="center"/>
      <protection/>
    </xf>
    <xf numFmtId="1" fontId="10" fillId="0" borderId="97" xfId="42" applyNumberFormat="1" applyFont="1" applyFill="1" applyBorder="1" applyAlignment="1" applyProtection="1">
      <alignment horizontal="center"/>
      <protection/>
    </xf>
    <xf numFmtId="176" fontId="10" fillId="0" borderId="85" xfId="42" applyNumberFormat="1" applyFont="1" applyFill="1" applyBorder="1" applyAlignment="1" applyProtection="1">
      <alignment horizontal="center" vertical="center"/>
      <protection/>
    </xf>
    <xf numFmtId="176" fontId="10" fillId="0" borderId="94" xfId="42" applyNumberFormat="1" applyFont="1" applyFill="1" applyBorder="1" applyAlignment="1" applyProtection="1">
      <alignment horizontal="center" vertical="center"/>
      <protection/>
    </xf>
    <xf numFmtId="176" fontId="10" fillId="0" borderId="94" xfId="42" applyNumberFormat="1" applyFont="1" applyFill="1" applyBorder="1" applyAlignment="1" applyProtection="1">
      <alignment horizontal="center"/>
      <protection/>
    </xf>
    <xf numFmtId="3" fontId="10" fillId="0" borderId="98" xfId="42" applyNumberFormat="1" applyFont="1" applyFill="1" applyBorder="1" applyAlignment="1" applyProtection="1">
      <alignment horizontal="right" vertical="center"/>
      <protection/>
    </xf>
    <xf numFmtId="4" fontId="10" fillId="0" borderId="98" xfId="42" applyNumberFormat="1" applyFont="1" applyFill="1" applyBorder="1" applyAlignment="1" applyProtection="1">
      <alignment horizontal="right" vertical="center"/>
      <protection/>
    </xf>
    <xf numFmtId="0" fontId="0" fillId="0" borderId="96" xfId="0" applyBorder="1" applyAlignment="1">
      <alignment/>
    </xf>
    <xf numFmtId="0" fontId="0" fillId="0" borderId="99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/>
    </xf>
    <xf numFmtId="0" fontId="10" fillId="44" borderId="100" xfId="0" applyFont="1" applyFill="1" applyBorder="1" applyAlignment="1">
      <alignment horizontal="center" vertical="center"/>
    </xf>
    <xf numFmtId="0" fontId="19" fillId="44" borderId="100" xfId="0" applyFont="1" applyFill="1" applyBorder="1" applyAlignment="1">
      <alignment horizontal="center" vertical="center" wrapText="1"/>
    </xf>
    <xf numFmtId="0" fontId="10" fillId="44" borderId="65" xfId="0" applyFont="1" applyFill="1" applyBorder="1" applyAlignment="1">
      <alignment horizontal="center" vertical="center" wrapText="1"/>
    </xf>
    <xf numFmtId="0" fontId="0" fillId="44" borderId="101" xfId="0" applyFill="1" applyBorder="1" applyAlignment="1">
      <alignment horizontal="center" vertical="center" wrapText="1"/>
    </xf>
    <xf numFmtId="0" fontId="0" fillId="44" borderId="49" xfId="0" applyFill="1" applyBorder="1" applyAlignment="1">
      <alignment horizontal="center" vertical="center" wrapText="1"/>
    </xf>
    <xf numFmtId="0" fontId="0" fillId="44" borderId="102" xfId="0" applyFill="1" applyBorder="1" applyAlignment="1">
      <alignment horizontal="center" vertical="center" wrapText="1"/>
    </xf>
    <xf numFmtId="0" fontId="0" fillId="44" borderId="53" xfId="0" applyFill="1" applyBorder="1" applyAlignment="1">
      <alignment horizontal="center" vertical="center" wrapText="1"/>
    </xf>
    <xf numFmtId="0" fontId="0" fillId="44" borderId="103" xfId="0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/>
    </xf>
    <xf numFmtId="0" fontId="20" fillId="34" borderId="25" xfId="0" applyFont="1" applyFill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_Arkusz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301</xdr:row>
      <xdr:rowOff>152400</xdr:rowOff>
    </xdr:from>
    <xdr:to>
      <xdr:col>4</xdr:col>
      <xdr:colOff>0</xdr:colOff>
      <xdr:row>303</xdr:row>
      <xdr:rowOff>133350</xdr:rowOff>
    </xdr:to>
    <xdr:sp>
      <xdr:nvSpPr>
        <xdr:cNvPr id="1" name="Line 3"/>
        <xdr:cNvSpPr>
          <a:spLocks/>
        </xdr:cNvSpPr>
      </xdr:nvSpPr>
      <xdr:spPr>
        <a:xfrm>
          <a:off x="1771650" y="53368575"/>
          <a:ext cx="365760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302</xdr:row>
      <xdr:rowOff>0</xdr:rowOff>
    </xdr:from>
    <xdr:to>
      <xdr:col>3</xdr:col>
      <xdr:colOff>3648075</xdr:colOff>
      <xdr:row>303</xdr:row>
      <xdr:rowOff>142875</xdr:rowOff>
    </xdr:to>
    <xdr:sp>
      <xdr:nvSpPr>
        <xdr:cNvPr id="2" name="Line 4"/>
        <xdr:cNvSpPr>
          <a:spLocks/>
        </xdr:cNvSpPr>
      </xdr:nvSpPr>
      <xdr:spPr>
        <a:xfrm flipV="1">
          <a:off x="1771650" y="53387625"/>
          <a:ext cx="364807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302</xdr:row>
      <xdr:rowOff>9525</xdr:rowOff>
    </xdr:from>
    <xdr:to>
      <xdr:col>0</xdr:col>
      <xdr:colOff>247650</xdr:colOff>
      <xdr:row>303</xdr:row>
      <xdr:rowOff>142875</xdr:rowOff>
    </xdr:to>
    <xdr:sp>
      <xdr:nvSpPr>
        <xdr:cNvPr id="3" name="Line 5"/>
        <xdr:cNvSpPr>
          <a:spLocks/>
        </xdr:cNvSpPr>
      </xdr:nvSpPr>
      <xdr:spPr>
        <a:xfrm flipH="1" flipV="1">
          <a:off x="9525" y="53397150"/>
          <a:ext cx="23812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302</xdr:row>
      <xdr:rowOff>0</xdr:rowOff>
    </xdr:from>
    <xdr:to>
      <xdr:col>1</xdr:col>
      <xdr:colOff>0</xdr:colOff>
      <xdr:row>303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9525" y="53387625"/>
          <a:ext cx="24765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302</xdr:row>
      <xdr:rowOff>28575</xdr:rowOff>
    </xdr:from>
    <xdr:to>
      <xdr:col>8</xdr:col>
      <xdr:colOff>66675</xdr:colOff>
      <xdr:row>304</xdr:row>
      <xdr:rowOff>28575</xdr:rowOff>
    </xdr:to>
    <xdr:sp>
      <xdr:nvSpPr>
        <xdr:cNvPr id="5" name="Line 7"/>
        <xdr:cNvSpPr>
          <a:spLocks/>
        </xdr:cNvSpPr>
      </xdr:nvSpPr>
      <xdr:spPr>
        <a:xfrm>
          <a:off x="7924800" y="53416200"/>
          <a:ext cx="8191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302</xdr:row>
      <xdr:rowOff>19050</xdr:rowOff>
    </xdr:from>
    <xdr:to>
      <xdr:col>7</xdr:col>
      <xdr:colOff>762000</xdr:colOff>
      <xdr:row>303</xdr:row>
      <xdr:rowOff>123825</xdr:rowOff>
    </xdr:to>
    <xdr:sp>
      <xdr:nvSpPr>
        <xdr:cNvPr id="6" name="Line 8"/>
        <xdr:cNvSpPr>
          <a:spLocks/>
        </xdr:cNvSpPr>
      </xdr:nvSpPr>
      <xdr:spPr>
        <a:xfrm flipV="1">
          <a:off x="7934325" y="53406675"/>
          <a:ext cx="74295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302</xdr:row>
      <xdr:rowOff>28575</xdr:rowOff>
    </xdr:from>
    <xdr:to>
      <xdr:col>6</xdr:col>
      <xdr:colOff>904875</xdr:colOff>
      <xdr:row>303</xdr:row>
      <xdr:rowOff>133350</xdr:rowOff>
    </xdr:to>
    <xdr:sp>
      <xdr:nvSpPr>
        <xdr:cNvPr id="7" name="Line 10"/>
        <xdr:cNvSpPr>
          <a:spLocks/>
        </xdr:cNvSpPr>
      </xdr:nvSpPr>
      <xdr:spPr>
        <a:xfrm flipV="1">
          <a:off x="7048500" y="53416200"/>
          <a:ext cx="866775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302</xdr:row>
      <xdr:rowOff>9525</xdr:rowOff>
    </xdr:from>
    <xdr:to>
      <xdr:col>7</xdr:col>
      <xdr:colOff>0</xdr:colOff>
      <xdr:row>304</xdr:row>
      <xdr:rowOff>9525</xdr:rowOff>
    </xdr:to>
    <xdr:sp>
      <xdr:nvSpPr>
        <xdr:cNvPr id="8" name="Line 11"/>
        <xdr:cNvSpPr>
          <a:spLocks/>
        </xdr:cNvSpPr>
      </xdr:nvSpPr>
      <xdr:spPr>
        <a:xfrm>
          <a:off x="7019925" y="53397150"/>
          <a:ext cx="89535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workbookViewId="0" topLeftCell="A1">
      <selection activeCell="E6" sqref="E6"/>
    </sheetView>
  </sheetViews>
  <sheetFormatPr defaultColWidth="9.140625" defaultRowHeight="12.75"/>
  <cols>
    <col min="2" max="2" width="50.140625" style="0" customWidth="1"/>
    <col min="3" max="3" width="17.28125" style="0" customWidth="1"/>
    <col min="4" max="5" width="20.140625" style="0" bestFit="1" customWidth="1"/>
    <col min="6" max="6" width="12.7109375" style="0" bestFit="1" customWidth="1"/>
    <col min="7" max="7" width="13.7109375" style="0" customWidth="1"/>
    <col min="8" max="8" width="13.8515625" style="0" bestFit="1" customWidth="1"/>
  </cols>
  <sheetData>
    <row r="1" ht="15">
      <c r="F1" s="1" t="s">
        <v>0</v>
      </c>
    </row>
    <row r="2" spans="1:7" ht="15">
      <c r="A2" s="65"/>
      <c r="B2" s="65"/>
      <c r="C2" s="65"/>
      <c r="D2" s="65"/>
      <c r="E2" s="110"/>
      <c r="F2" s="1" t="s">
        <v>403</v>
      </c>
      <c r="G2" s="173"/>
    </row>
    <row r="3" spans="1:7" ht="15">
      <c r="A3" s="882" t="s">
        <v>372</v>
      </c>
      <c r="B3" s="883"/>
      <c r="C3" s="883"/>
      <c r="D3" s="883"/>
      <c r="E3" s="108"/>
      <c r="F3" s="123" t="s">
        <v>404</v>
      </c>
      <c r="G3" s="173"/>
    </row>
    <row r="4" spans="1:7" s="19" customFormat="1" ht="15">
      <c r="A4" s="884"/>
      <c r="B4" s="884"/>
      <c r="C4" s="884"/>
      <c r="D4" s="884"/>
      <c r="E4" s="109"/>
      <c r="F4" s="123"/>
      <c r="G4" s="109"/>
    </row>
    <row r="5" spans="1:7" s="20" customFormat="1" ht="47.25">
      <c r="A5" s="24" t="s">
        <v>1</v>
      </c>
      <c r="B5" s="25" t="s">
        <v>2</v>
      </c>
      <c r="C5" s="26" t="s">
        <v>367</v>
      </c>
      <c r="D5" s="26" t="s">
        <v>368</v>
      </c>
      <c r="E5" s="26" t="s">
        <v>688</v>
      </c>
      <c r="F5" s="26" t="s">
        <v>83</v>
      </c>
      <c r="G5" s="26" t="s">
        <v>84</v>
      </c>
    </row>
    <row r="6" spans="1:7" s="30" customFormat="1" ht="16.5" thickBot="1">
      <c r="A6" s="27" t="s">
        <v>5</v>
      </c>
      <c r="B6" s="28" t="s">
        <v>6</v>
      </c>
      <c r="C6" s="29" t="s">
        <v>7</v>
      </c>
      <c r="D6" s="29" t="s">
        <v>8</v>
      </c>
      <c r="E6" s="111" t="s">
        <v>9</v>
      </c>
      <c r="F6" s="29" t="s">
        <v>10</v>
      </c>
      <c r="G6" s="29" t="s">
        <v>115</v>
      </c>
    </row>
    <row r="7" spans="1:7" ht="16.5" thickTop="1">
      <c r="A7" s="53"/>
      <c r="B7" s="33"/>
      <c r="C7" s="725"/>
      <c r="D7" s="54"/>
      <c r="E7" s="55"/>
      <c r="F7" s="56"/>
      <c r="G7" s="56"/>
    </row>
    <row r="8" spans="1:7" ht="15.75">
      <c r="A8" s="781" t="s">
        <v>11</v>
      </c>
      <c r="B8" s="787" t="s">
        <v>12</v>
      </c>
      <c r="C8" s="211">
        <v>4424705</v>
      </c>
      <c r="D8" s="211">
        <v>5787197.33</v>
      </c>
      <c r="E8" s="112">
        <v>441685.62</v>
      </c>
      <c r="F8" s="57">
        <f>E8/D8</f>
        <v>0.0763211611448542</v>
      </c>
      <c r="G8" s="57">
        <f>E8/E30</f>
        <v>0.0201143809977904</v>
      </c>
    </row>
    <row r="9" spans="1:7" ht="15.75">
      <c r="A9" s="781" t="s">
        <v>13</v>
      </c>
      <c r="B9" s="788" t="s">
        <v>14</v>
      </c>
      <c r="C9" s="211">
        <v>4075</v>
      </c>
      <c r="D9" s="211">
        <v>4075</v>
      </c>
      <c r="E9" s="112">
        <v>2333.49</v>
      </c>
      <c r="F9" s="57">
        <f aca="true" t="shared" si="0" ref="F9:F30">E9/D9</f>
        <v>0.5726355828220858</v>
      </c>
      <c r="G9" s="57">
        <f>E9/E30</f>
        <v>0.00010626722897280178</v>
      </c>
    </row>
    <row r="10" spans="1:7" ht="15.75">
      <c r="A10" s="782">
        <v>600</v>
      </c>
      <c r="B10" s="788" t="s">
        <v>15</v>
      </c>
      <c r="C10" s="211">
        <v>723000</v>
      </c>
      <c r="D10" s="211">
        <v>723000</v>
      </c>
      <c r="E10" s="112">
        <v>3500</v>
      </c>
      <c r="F10" s="57">
        <f t="shared" si="0"/>
        <v>0.004840940525587829</v>
      </c>
      <c r="G10" s="57">
        <f>E10/E30</f>
        <v>0.00015939014154969864</v>
      </c>
    </row>
    <row r="11" spans="1:8" ht="15.75">
      <c r="A11" s="783">
        <v>700</v>
      </c>
      <c r="B11" s="788" t="s">
        <v>16</v>
      </c>
      <c r="C11" s="211">
        <v>3129089</v>
      </c>
      <c r="D11" s="211">
        <v>3129089</v>
      </c>
      <c r="E11" s="112">
        <v>534212.41</v>
      </c>
      <c r="F11" s="57">
        <f t="shared" si="0"/>
        <v>0.1707245814995994</v>
      </c>
      <c r="G11" s="57">
        <f>E11/E30</f>
        <v>0.024328054756430188</v>
      </c>
      <c r="H11" s="2"/>
    </row>
    <row r="12" spans="1:8" ht="15.75">
      <c r="A12" s="783">
        <v>710</v>
      </c>
      <c r="B12" s="788" t="s">
        <v>199</v>
      </c>
      <c r="C12" s="211">
        <v>800</v>
      </c>
      <c r="D12" s="211">
        <v>800</v>
      </c>
      <c r="E12" s="112">
        <v>400</v>
      </c>
      <c r="F12" s="57">
        <f t="shared" si="0"/>
        <v>0.5</v>
      </c>
      <c r="G12" s="57">
        <f>E12/E30</f>
        <v>1.8216016177108416E-05</v>
      </c>
      <c r="H12" s="2"/>
    </row>
    <row r="13" spans="1:7" ht="15.75">
      <c r="A13" s="783">
        <v>750</v>
      </c>
      <c r="B13" s="788" t="s">
        <v>108</v>
      </c>
      <c r="C13" s="211">
        <v>130283</v>
      </c>
      <c r="D13" s="211">
        <v>145400</v>
      </c>
      <c r="E13" s="112">
        <v>128702.09</v>
      </c>
      <c r="F13" s="57">
        <f t="shared" si="0"/>
        <v>0.885158803301238</v>
      </c>
      <c r="G13" s="57">
        <f>E13/E30</f>
        <v>0.005861098383669158</v>
      </c>
    </row>
    <row r="14" spans="1:7" ht="15.75">
      <c r="A14" s="783">
        <v>751</v>
      </c>
      <c r="B14" s="789" t="s">
        <v>17</v>
      </c>
      <c r="C14" s="211"/>
      <c r="D14" s="211"/>
      <c r="E14" s="112"/>
      <c r="F14" s="57"/>
      <c r="G14" s="57"/>
    </row>
    <row r="15" spans="1:7" ht="15.75">
      <c r="A15" s="783"/>
      <c r="B15" s="789" t="s">
        <v>18</v>
      </c>
      <c r="C15" s="211">
        <v>2659</v>
      </c>
      <c r="D15" s="211">
        <v>2659</v>
      </c>
      <c r="E15" s="112">
        <v>1332</v>
      </c>
      <c r="F15" s="57">
        <f t="shared" si="0"/>
        <v>0.5009402030838661</v>
      </c>
      <c r="G15" s="57">
        <f>E15/E30</f>
        <v>6.0659333869771026E-05</v>
      </c>
    </row>
    <row r="16" spans="1:7" ht="15.75">
      <c r="A16" s="783">
        <v>752</v>
      </c>
      <c r="B16" s="789" t="s">
        <v>369</v>
      </c>
      <c r="C16" s="211">
        <v>300</v>
      </c>
      <c r="D16" s="211">
        <v>300</v>
      </c>
      <c r="E16" s="112">
        <v>300</v>
      </c>
      <c r="F16" s="57">
        <f t="shared" si="0"/>
        <v>1</v>
      </c>
      <c r="G16" s="57">
        <f>E16/E30</f>
        <v>1.3662012132831312E-05</v>
      </c>
    </row>
    <row r="17" spans="1:7" ht="15.75">
      <c r="A17" s="783">
        <v>754</v>
      </c>
      <c r="B17" s="788" t="s">
        <v>19</v>
      </c>
      <c r="C17" s="211"/>
      <c r="D17" s="211"/>
      <c r="E17" s="112"/>
      <c r="F17" s="57"/>
      <c r="G17" s="57"/>
    </row>
    <row r="18" spans="1:7" ht="15.75">
      <c r="A18" s="783"/>
      <c r="B18" s="788" t="s">
        <v>20</v>
      </c>
      <c r="C18" s="211">
        <v>1000</v>
      </c>
      <c r="D18" s="211">
        <v>1000</v>
      </c>
      <c r="E18" s="112">
        <v>1000</v>
      </c>
      <c r="F18" s="57">
        <f t="shared" si="0"/>
        <v>1</v>
      </c>
      <c r="G18" s="57">
        <f>E18/E30</f>
        <v>4.554004044277104E-05</v>
      </c>
    </row>
    <row r="19" spans="1:7" ht="15.75">
      <c r="A19" s="783">
        <v>756</v>
      </c>
      <c r="B19" s="788" t="s">
        <v>21</v>
      </c>
      <c r="C19" s="211"/>
      <c r="D19" s="211"/>
      <c r="E19" s="112"/>
      <c r="F19" s="57"/>
      <c r="G19" s="57"/>
    </row>
    <row r="20" spans="1:7" ht="15.75">
      <c r="A20" s="783"/>
      <c r="B20" s="788" t="s">
        <v>22</v>
      </c>
      <c r="C20" s="211"/>
      <c r="D20" s="211"/>
      <c r="E20" s="112"/>
      <c r="F20" s="57"/>
      <c r="G20" s="57"/>
    </row>
    <row r="21" spans="1:7" ht="15.75">
      <c r="A21" s="783"/>
      <c r="B21" s="788" t="s">
        <v>23</v>
      </c>
      <c r="C21" s="211">
        <v>17508239</v>
      </c>
      <c r="D21" s="211">
        <v>17651453</v>
      </c>
      <c r="E21" s="112">
        <v>8168367.97</v>
      </c>
      <c r="F21" s="57">
        <f t="shared" si="0"/>
        <v>0.46275895644398224</v>
      </c>
      <c r="G21" s="57">
        <f>E21/E30</f>
        <v>0.3719878077052356</v>
      </c>
    </row>
    <row r="22" spans="1:7" ht="15.75">
      <c r="A22" s="784">
        <v>758</v>
      </c>
      <c r="B22" s="787" t="s">
        <v>24</v>
      </c>
      <c r="C22" s="211">
        <v>14229252</v>
      </c>
      <c r="D22" s="211">
        <v>14296753</v>
      </c>
      <c r="E22" s="113">
        <v>8468248</v>
      </c>
      <c r="F22" s="57">
        <f t="shared" si="0"/>
        <v>0.5923196686688229</v>
      </c>
      <c r="G22" s="57">
        <f>E22/E30</f>
        <v>0.38564435639941497</v>
      </c>
    </row>
    <row r="23" spans="1:7" ht="15.75">
      <c r="A23" s="784">
        <v>801</v>
      </c>
      <c r="B23" s="787" t="s">
        <v>25</v>
      </c>
      <c r="C23" s="211">
        <v>926672</v>
      </c>
      <c r="D23" s="211">
        <v>1051782</v>
      </c>
      <c r="E23" s="113">
        <v>373327.28</v>
      </c>
      <c r="F23" s="57">
        <f t="shared" si="0"/>
        <v>0.3549473940417311</v>
      </c>
      <c r="G23" s="57">
        <f>E23/E30</f>
        <v>0.01700133942958971</v>
      </c>
    </row>
    <row r="24" spans="1:7" ht="15.75">
      <c r="A24" s="784">
        <v>852</v>
      </c>
      <c r="B24" s="787" t="s">
        <v>26</v>
      </c>
      <c r="C24" s="211">
        <v>4646913.74</v>
      </c>
      <c r="D24" s="211">
        <v>4724113.74</v>
      </c>
      <c r="E24" s="113">
        <v>2494031.78</v>
      </c>
      <c r="F24" s="57">
        <f t="shared" si="0"/>
        <v>0.5279364378724717</v>
      </c>
      <c r="G24" s="57">
        <f>E24/E30</f>
        <v>0.11357830812675623</v>
      </c>
    </row>
    <row r="25" spans="1:7" ht="15.75">
      <c r="A25" s="784">
        <v>854</v>
      </c>
      <c r="B25" s="787" t="s">
        <v>27</v>
      </c>
      <c r="C25" s="211">
        <v>246774</v>
      </c>
      <c r="D25" s="211">
        <v>670918</v>
      </c>
      <c r="E25" s="113">
        <v>550268.61</v>
      </c>
      <c r="F25" s="57">
        <f t="shared" si="0"/>
        <v>0.8201726738588024</v>
      </c>
      <c r="G25" s="57">
        <f>E25/E30</f>
        <v>0.025059254753787404</v>
      </c>
    </row>
    <row r="26" spans="1:7" ht="15.75">
      <c r="A26" s="784">
        <v>900</v>
      </c>
      <c r="B26" s="787" t="s">
        <v>28</v>
      </c>
      <c r="C26" s="211">
        <v>2488725</v>
      </c>
      <c r="D26" s="211">
        <v>2488725</v>
      </c>
      <c r="E26" s="114">
        <v>772364.71</v>
      </c>
      <c r="F26" s="57">
        <f t="shared" si="0"/>
        <v>0.3103455423962069</v>
      </c>
      <c r="G26" s="57">
        <f>E26/E$30</f>
        <v>0.035173520129969126</v>
      </c>
    </row>
    <row r="27" spans="1:7" ht="15.75">
      <c r="A27" s="784">
        <v>921</v>
      </c>
      <c r="B27" s="787" t="s">
        <v>29</v>
      </c>
      <c r="C27" s="211">
        <v>409716</v>
      </c>
      <c r="D27" s="211">
        <v>574783</v>
      </c>
      <c r="E27" s="114">
        <v>18624.15</v>
      </c>
      <c r="F27" s="57">
        <f t="shared" si="0"/>
        <v>0.032402054340507636</v>
      </c>
      <c r="G27" s="57">
        <f>E27/E$30</f>
        <v>0.0008481445442122343</v>
      </c>
    </row>
    <row r="28" spans="1:7" ht="31.5">
      <c r="A28" s="785">
        <v>925</v>
      </c>
      <c r="B28" s="790" t="s">
        <v>370</v>
      </c>
      <c r="C28" s="211">
        <v>1500</v>
      </c>
      <c r="D28" s="211">
        <v>0</v>
      </c>
      <c r="E28" s="114">
        <v>0</v>
      </c>
      <c r="F28" s="724">
        <v>0</v>
      </c>
      <c r="G28" s="57">
        <v>0</v>
      </c>
    </row>
    <row r="29" spans="1:7" ht="15.75">
      <c r="A29" s="786">
        <v>926</v>
      </c>
      <c r="B29" s="791" t="s">
        <v>371</v>
      </c>
      <c r="C29" s="211">
        <v>921046</v>
      </c>
      <c r="D29" s="211">
        <v>1259246</v>
      </c>
      <c r="E29" s="114">
        <v>0</v>
      </c>
      <c r="F29" s="724">
        <f>E29/D29</f>
        <v>0</v>
      </c>
      <c r="G29" s="764">
        <f>E29/E30</f>
        <v>0</v>
      </c>
    </row>
    <row r="30" spans="1:7" ht="17.25" thickBot="1">
      <c r="A30" s="792" t="s">
        <v>110</v>
      </c>
      <c r="B30" s="3" t="s">
        <v>31</v>
      </c>
      <c r="C30" s="726">
        <f>SUM(C8:C29)</f>
        <v>49794748.74</v>
      </c>
      <c r="D30" s="212">
        <f>SUM(D8:D29)</f>
        <v>52511294.07</v>
      </c>
      <c r="E30" s="115">
        <f>SUM(E7:E29)</f>
        <v>21958698.11</v>
      </c>
      <c r="F30" s="290">
        <f t="shared" si="0"/>
        <v>0.41817095729402576</v>
      </c>
      <c r="G30" s="290">
        <f>SUM(G8:G27)</f>
        <v>0.9999999999999999</v>
      </c>
    </row>
    <row r="31" spans="4:5" ht="14.25">
      <c r="D31" s="155"/>
      <c r="E31" s="4"/>
    </row>
    <row r="32" spans="4:5" ht="15">
      <c r="D32" s="156"/>
      <c r="E32" s="5"/>
    </row>
    <row r="33" spans="4:5" ht="15">
      <c r="D33" s="156"/>
      <c r="E33" s="5"/>
    </row>
    <row r="34" spans="4:5" ht="15">
      <c r="D34" s="156"/>
      <c r="E34" s="5"/>
    </row>
    <row r="35" spans="4:5" ht="15">
      <c r="D35" s="156"/>
      <c r="E35" s="5"/>
    </row>
    <row r="36" spans="4:5" ht="15">
      <c r="D36" s="156"/>
      <c r="E36" s="5"/>
    </row>
    <row r="37" spans="4:5" ht="15">
      <c r="D37" s="156"/>
      <c r="E37" s="5"/>
    </row>
    <row r="38" spans="4:5" ht="15">
      <c r="D38" s="156"/>
      <c r="E38" s="5"/>
    </row>
    <row r="39" spans="4:5" ht="15">
      <c r="D39" s="156"/>
      <c r="E39" s="5"/>
    </row>
    <row r="40" ht="12.75">
      <c r="D40" s="157"/>
    </row>
    <row r="41" ht="12.75">
      <c r="D41" s="157"/>
    </row>
    <row r="42" ht="12.75">
      <c r="D42" s="157"/>
    </row>
    <row r="43" ht="12.75">
      <c r="D43" s="157"/>
    </row>
    <row r="44" ht="12.75">
      <c r="D44" s="157"/>
    </row>
    <row r="45" ht="12.75">
      <c r="D45" s="157"/>
    </row>
    <row r="46" ht="12.75">
      <c r="D46" s="157"/>
    </row>
    <row r="47" ht="12.75">
      <c r="D47" s="157"/>
    </row>
    <row r="48" ht="12.75">
      <c r="D48" s="157"/>
    </row>
    <row r="49" ht="12.75">
      <c r="D49" s="157"/>
    </row>
    <row r="50" ht="12.75">
      <c r="D50" s="157"/>
    </row>
    <row r="51" ht="12.75">
      <c r="D51" s="157"/>
    </row>
    <row r="52" ht="12.75">
      <c r="D52" s="157"/>
    </row>
    <row r="53" ht="12.75">
      <c r="D53" s="157"/>
    </row>
    <row r="54" ht="12.75">
      <c r="D54" s="157"/>
    </row>
    <row r="55" ht="12.75">
      <c r="D55" s="157"/>
    </row>
  </sheetData>
  <sheetProtection/>
  <mergeCells count="1">
    <mergeCell ref="A3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9"/>
  <sheetViews>
    <sheetView zoomScaleSheetLayoutView="75" workbookViewId="0" topLeftCell="A1">
      <selection activeCell="I91" sqref="I91"/>
    </sheetView>
  </sheetViews>
  <sheetFormatPr defaultColWidth="9.140625" defaultRowHeight="12.75"/>
  <cols>
    <col min="4" max="4" width="9.28125" style="0" bestFit="1" customWidth="1"/>
    <col min="6" max="6" width="14.8515625" style="0" customWidth="1"/>
    <col min="7" max="7" width="20.140625" style="0" customWidth="1"/>
    <col min="8" max="8" width="20.28125" style="0" customWidth="1"/>
    <col min="9" max="9" width="20.8515625" style="0" customWidth="1"/>
    <col min="10" max="11" width="19.140625" style="0" customWidth="1"/>
    <col min="12" max="12" width="12.421875" style="0" customWidth="1"/>
    <col min="13" max="13" width="11.57421875" style="0" bestFit="1" customWidth="1"/>
  </cols>
  <sheetData>
    <row r="1" spans="9:11" ht="15">
      <c r="I1" s="1"/>
      <c r="J1" s="1"/>
      <c r="K1" s="1" t="s">
        <v>175</v>
      </c>
    </row>
    <row r="2" spans="9:12" ht="15">
      <c r="I2" s="1"/>
      <c r="J2" s="1"/>
      <c r="K2" s="1" t="s">
        <v>403</v>
      </c>
      <c r="L2" s="173"/>
    </row>
    <row r="3" spans="2:13" ht="15.75">
      <c r="B3" s="117"/>
      <c r="C3" s="116"/>
      <c r="D3" s="116"/>
      <c r="E3" s="116"/>
      <c r="F3" s="116"/>
      <c r="G3" s="118"/>
      <c r="H3" s="119"/>
      <c r="I3" s="122"/>
      <c r="J3" s="122"/>
      <c r="K3" s="123" t="s">
        <v>404</v>
      </c>
      <c r="L3" s="173"/>
      <c r="M3" s="116"/>
    </row>
    <row r="4" spans="2:13" ht="15.75">
      <c r="B4" s="117"/>
      <c r="C4" s="116"/>
      <c r="D4" s="116"/>
      <c r="E4" s="116"/>
      <c r="F4" s="116"/>
      <c r="G4" s="118"/>
      <c r="H4" s="119"/>
      <c r="I4" s="122"/>
      <c r="J4" s="122"/>
      <c r="K4" s="122"/>
      <c r="L4" s="116"/>
      <c r="M4" s="116"/>
    </row>
    <row r="5" spans="2:13" ht="15.75">
      <c r="B5" s="117"/>
      <c r="C5" s="116"/>
      <c r="D5" s="116"/>
      <c r="E5" s="116"/>
      <c r="F5" s="116"/>
      <c r="G5" s="118"/>
      <c r="H5" s="119"/>
      <c r="I5" s="118"/>
      <c r="J5" s="118"/>
      <c r="K5" s="118"/>
      <c r="L5" s="116"/>
      <c r="M5" s="116"/>
    </row>
    <row r="6" spans="2:13" ht="13.5">
      <c r="B6" s="908" t="s">
        <v>373</v>
      </c>
      <c r="C6" s="909"/>
      <c r="D6" s="909"/>
      <c r="E6" s="909"/>
      <c r="F6" s="909"/>
      <c r="G6" s="909"/>
      <c r="H6" s="909"/>
      <c r="I6" s="909"/>
      <c r="J6" s="909"/>
      <c r="K6" s="909"/>
      <c r="L6" s="909"/>
      <c r="M6" s="909"/>
    </row>
    <row r="7" spans="2:13" ht="15.75">
      <c r="B7" s="117"/>
      <c r="C7" s="116"/>
      <c r="D7" s="910"/>
      <c r="E7" s="910"/>
      <c r="F7" s="910"/>
      <c r="G7" s="910"/>
      <c r="H7" s="910"/>
      <c r="I7" s="910"/>
      <c r="J7" s="153"/>
      <c r="K7" s="153"/>
      <c r="L7" s="116"/>
      <c r="M7" s="116"/>
    </row>
    <row r="8" spans="2:13" ht="16.5" thickBot="1">
      <c r="B8" s="117"/>
      <c r="C8" s="120"/>
      <c r="D8" s="120"/>
      <c r="E8" s="121"/>
      <c r="F8" s="121"/>
      <c r="G8" s="121"/>
      <c r="H8" s="911"/>
      <c r="I8" s="911"/>
      <c r="J8" s="154"/>
      <c r="K8" s="154"/>
      <c r="L8" s="116"/>
      <c r="M8" s="116"/>
    </row>
    <row r="9" spans="1:13" s="135" customFormat="1" ht="52.5" customHeight="1">
      <c r="A9" s="129" t="s">
        <v>32</v>
      </c>
      <c r="B9" s="129" t="s">
        <v>85</v>
      </c>
      <c r="C9" s="130" t="s">
        <v>33</v>
      </c>
      <c r="D9" s="131"/>
      <c r="E9" s="131"/>
      <c r="F9" s="132"/>
      <c r="G9" s="133" t="s">
        <v>374</v>
      </c>
      <c r="H9" s="133" t="s">
        <v>95</v>
      </c>
      <c r="I9" s="134" t="s">
        <v>46</v>
      </c>
      <c r="J9" s="916" t="s">
        <v>189</v>
      </c>
      <c r="K9" s="917"/>
      <c r="L9" s="133" t="s">
        <v>4</v>
      </c>
      <c r="M9" s="133" t="s">
        <v>94</v>
      </c>
    </row>
    <row r="10" spans="1:13" s="135" customFormat="1" ht="50.25" customHeight="1">
      <c r="A10" s="136"/>
      <c r="B10" s="136"/>
      <c r="C10" s="137"/>
      <c r="D10" s="138"/>
      <c r="E10" s="138"/>
      <c r="F10" s="139"/>
      <c r="G10" s="140" t="s">
        <v>116</v>
      </c>
      <c r="H10" s="209" t="s">
        <v>117</v>
      </c>
      <c r="I10" s="207" t="s">
        <v>375</v>
      </c>
      <c r="J10" s="208" t="s">
        <v>190</v>
      </c>
      <c r="K10" s="208" t="s">
        <v>191</v>
      </c>
      <c r="L10" s="141" t="s">
        <v>118</v>
      </c>
      <c r="M10" s="141"/>
    </row>
    <row r="11" spans="1:13" s="135" customFormat="1" ht="16.5" thickBot="1">
      <c r="A11" s="142">
        <v>1</v>
      </c>
      <c r="B11" s="142">
        <v>2</v>
      </c>
      <c r="C11" s="143"/>
      <c r="D11" s="144">
        <v>3</v>
      </c>
      <c r="E11" s="144"/>
      <c r="F11" s="145"/>
      <c r="G11" s="146">
        <v>4</v>
      </c>
      <c r="H11" s="146">
        <v>5</v>
      </c>
      <c r="I11" s="146">
        <v>6</v>
      </c>
      <c r="J11" s="146">
        <v>7</v>
      </c>
      <c r="K11" s="146">
        <v>8</v>
      </c>
      <c r="L11" s="146">
        <v>9</v>
      </c>
      <c r="M11" s="146">
        <v>10</v>
      </c>
    </row>
    <row r="12" spans="1:13" ht="16.5" thickTop="1">
      <c r="A12" s="424" t="s">
        <v>34</v>
      </c>
      <c r="B12" s="387"/>
      <c r="C12" s="388" t="s">
        <v>111</v>
      </c>
      <c r="D12" s="389"/>
      <c r="E12" s="389"/>
      <c r="F12" s="390"/>
      <c r="G12" s="539">
        <f>G14+G22+G31+G34+G40+G41+G44+G73+G48</f>
        <v>28527350.740000002</v>
      </c>
      <c r="H12" s="539">
        <f>H14+H22+H31+H34+H40+H41+H44+H73+H48</f>
        <v>30441021.740000002</v>
      </c>
      <c r="I12" s="539">
        <f>I14+I22+I31+I34+I40+I41+I44+I73+I48</f>
        <v>10624772.779999997</v>
      </c>
      <c r="J12" s="539">
        <f>J14+J22+J31+J34+J40+J41+J44+J73+J48</f>
        <v>9704371.4</v>
      </c>
      <c r="K12" s="539">
        <f>K14+K22+K31+K34+K40+K41+K44+K73+K48</f>
        <v>920401.38</v>
      </c>
      <c r="L12" s="391">
        <f>I12/H12</f>
        <v>0.3490281262812829</v>
      </c>
      <c r="M12" s="417">
        <f>I12/I91</f>
        <v>0.48385258209645277</v>
      </c>
    </row>
    <row r="13" spans="1:13" ht="15.75">
      <c r="A13" s="404"/>
      <c r="B13" s="392"/>
      <c r="C13" s="393"/>
      <c r="D13" s="394"/>
      <c r="E13" s="389"/>
      <c r="F13" s="390"/>
      <c r="G13" s="540"/>
      <c r="H13" s="540"/>
      <c r="I13" s="541"/>
      <c r="J13" s="541"/>
      <c r="K13" s="542"/>
      <c r="L13" s="395"/>
      <c r="M13" s="418"/>
    </row>
    <row r="14" spans="1:13" ht="15.75">
      <c r="A14" s="404"/>
      <c r="B14" s="392"/>
      <c r="C14" s="912" t="s">
        <v>119</v>
      </c>
      <c r="D14" s="913"/>
      <c r="E14" s="914"/>
      <c r="F14" s="915"/>
      <c r="G14" s="543">
        <f>SUM(G15:G21)</f>
        <v>9641512</v>
      </c>
      <c r="H14" s="543">
        <f>SUM(H15:H21)</f>
        <v>9641512</v>
      </c>
      <c r="I14" s="543">
        <f>SUM(I15:I21)</f>
        <v>4471740.64</v>
      </c>
      <c r="J14" s="543">
        <f>SUM(J15:J21)</f>
        <v>4471740.64</v>
      </c>
      <c r="K14" s="544">
        <f>SUM(K15:K21)</f>
        <v>0</v>
      </c>
      <c r="L14" s="391">
        <f aca="true" t="shared" si="0" ref="L14:L78">I14/H14</f>
        <v>0.4638007648592876</v>
      </c>
      <c r="M14" s="417">
        <f>I14/I91</f>
        <v>0.20364324959518285</v>
      </c>
    </row>
    <row r="15" spans="1:13" ht="15.75">
      <c r="A15" s="404"/>
      <c r="B15" s="392" t="s">
        <v>120</v>
      </c>
      <c r="C15" s="918" t="s">
        <v>121</v>
      </c>
      <c r="D15" s="919"/>
      <c r="E15" s="919"/>
      <c r="F15" s="920"/>
      <c r="G15" s="537">
        <v>1330870</v>
      </c>
      <c r="H15" s="537">
        <v>1330870</v>
      </c>
      <c r="I15" s="537">
        <v>750400.66</v>
      </c>
      <c r="J15" s="537">
        <f aca="true" t="shared" si="1" ref="J15:J21">I15</f>
        <v>750400.66</v>
      </c>
      <c r="K15" s="537">
        <v>0</v>
      </c>
      <c r="L15" s="396">
        <f t="shared" si="0"/>
        <v>0.5638421934524034</v>
      </c>
      <c r="M15" s="414">
        <f>I15/I91</f>
        <v>0.03417327640468208</v>
      </c>
    </row>
    <row r="16" spans="1:13" ht="15.75">
      <c r="A16" s="404"/>
      <c r="B16" s="392" t="s">
        <v>122</v>
      </c>
      <c r="C16" s="918" t="s">
        <v>123</v>
      </c>
      <c r="D16" s="919"/>
      <c r="E16" s="919"/>
      <c r="F16" s="920"/>
      <c r="G16" s="537">
        <v>7577883</v>
      </c>
      <c r="H16" s="537">
        <v>7577883</v>
      </c>
      <c r="I16" s="537">
        <v>3249505.36</v>
      </c>
      <c r="J16" s="537">
        <f t="shared" si="1"/>
        <v>3249505.36</v>
      </c>
      <c r="K16" s="537">
        <v>0</v>
      </c>
      <c r="L16" s="396">
        <f t="shared" si="0"/>
        <v>0.4288144010668943</v>
      </c>
      <c r="M16" s="414">
        <f>I16/I91</f>
        <v>0.14798260551340126</v>
      </c>
    </row>
    <row r="17" spans="1:13" ht="15.75">
      <c r="A17" s="404"/>
      <c r="B17" s="392" t="s">
        <v>124</v>
      </c>
      <c r="C17" s="918" t="s">
        <v>125</v>
      </c>
      <c r="D17" s="919"/>
      <c r="E17" s="919"/>
      <c r="F17" s="920"/>
      <c r="G17" s="537">
        <v>77995</v>
      </c>
      <c r="H17" s="537">
        <v>77995</v>
      </c>
      <c r="I17" s="537">
        <v>39271.2</v>
      </c>
      <c r="J17" s="537">
        <f t="shared" si="1"/>
        <v>39271.2</v>
      </c>
      <c r="K17" s="537">
        <v>0</v>
      </c>
      <c r="L17" s="396">
        <f t="shared" si="0"/>
        <v>0.5035091993076479</v>
      </c>
      <c r="M17" s="414">
        <f>I17/I91</f>
        <v>0.00178841203623615</v>
      </c>
    </row>
    <row r="18" spans="1:13" ht="15.75">
      <c r="A18" s="404"/>
      <c r="B18" s="392" t="s">
        <v>126</v>
      </c>
      <c r="C18" s="918" t="s">
        <v>127</v>
      </c>
      <c r="D18" s="919"/>
      <c r="E18" s="919"/>
      <c r="F18" s="920"/>
      <c r="G18" s="537">
        <v>317464</v>
      </c>
      <c r="H18" s="537">
        <v>317464</v>
      </c>
      <c r="I18" s="537">
        <v>199710.95</v>
      </c>
      <c r="J18" s="537">
        <f t="shared" si="1"/>
        <v>199710.95</v>
      </c>
      <c r="K18" s="537">
        <v>0</v>
      </c>
      <c r="L18" s="396">
        <f t="shared" si="0"/>
        <v>0.6290821951465363</v>
      </c>
      <c r="M18" s="414">
        <f>I18/I91</f>
        <v>0.009094844739864227</v>
      </c>
    </row>
    <row r="19" spans="1:13" ht="32.25" customHeight="1">
      <c r="A19" s="404"/>
      <c r="B19" s="397" t="s">
        <v>128</v>
      </c>
      <c r="C19" s="888" t="s">
        <v>129</v>
      </c>
      <c r="D19" s="894"/>
      <c r="E19" s="894"/>
      <c r="F19" s="895"/>
      <c r="G19" s="537">
        <v>5300</v>
      </c>
      <c r="H19" s="537">
        <v>5300</v>
      </c>
      <c r="I19" s="537">
        <v>3289.57</v>
      </c>
      <c r="J19" s="537">
        <f t="shared" si="1"/>
        <v>3289.57</v>
      </c>
      <c r="K19" s="537">
        <v>0</v>
      </c>
      <c r="L19" s="396">
        <f t="shared" si="0"/>
        <v>0.6206735849056604</v>
      </c>
      <c r="M19" s="414">
        <f>I19/I91</f>
        <v>0.00014980715083932634</v>
      </c>
    </row>
    <row r="20" spans="1:13" ht="15.75">
      <c r="A20" s="404"/>
      <c r="B20" s="392" t="s">
        <v>130</v>
      </c>
      <c r="C20" s="918" t="s">
        <v>131</v>
      </c>
      <c r="D20" s="919"/>
      <c r="E20" s="919"/>
      <c r="F20" s="920"/>
      <c r="G20" s="537">
        <v>32000</v>
      </c>
      <c r="H20" s="537">
        <v>32000</v>
      </c>
      <c r="I20" s="537">
        <v>43807.1</v>
      </c>
      <c r="J20" s="537">
        <f t="shared" si="1"/>
        <v>43807.1</v>
      </c>
      <c r="K20" s="537">
        <v>0</v>
      </c>
      <c r="L20" s="396">
        <f t="shared" si="0"/>
        <v>1.368971875</v>
      </c>
      <c r="M20" s="414">
        <f>I20/I91</f>
        <v>0.0019949771056805153</v>
      </c>
    </row>
    <row r="21" spans="1:13" ht="15.75">
      <c r="A21" s="404"/>
      <c r="B21" s="392" t="s">
        <v>132</v>
      </c>
      <c r="C21" s="918" t="s">
        <v>133</v>
      </c>
      <c r="D21" s="919"/>
      <c r="E21" s="919"/>
      <c r="F21" s="920"/>
      <c r="G21" s="537">
        <v>300000</v>
      </c>
      <c r="H21" s="537">
        <v>300000</v>
      </c>
      <c r="I21" s="537">
        <v>185755.8</v>
      </c>
      <c r="J21" s="537">
        <f t="shared" si="1"/>
        <v>185755.8</v>
      </c>
      <c r="K21" s="537">
        <v>0</v>
      </c>
      <c r="L21" s="396">
        <f t="shared" si="0"/>
        <v>0.619186</v>
      </c>
      <c r="M21" s="414">
        <f>I21/I91</f>
        <v>0.008459326644479289</v>
      </c>
    </row>
    <row r="22" spans="1:13" ht="15.75">
      <c r="A22" s="404"/>
      <c r="B22" s="392"/>
      <c r="C22" s="900" t="s">
        <v>135</v>
      </c>
      <c r="D22" s="901"/>
      <c r="E22" s="389"/>
      <c r="F22" s="390"/>
      <c r="G22" s="543">
        <f>SUM(G23:G30)</f>
        <v>3054229</v>
      </c>
      <c r="H22" s="543">
        <f>SUM(H23:H30)</f>
        <v>3054229</v>
      </c>
      <c r="I22" s="543">
        <f>SUM(I23:I30)</f>
        <v>1060752.78</v>
      </c>
      <c r="J22" s="543">
        <f>SUM(J23:J30)</f>
        <v>1060752.78</v>
      </c>
      <c r="K22" s="543">
        <f>SUM(K23:K30)</f>
        <v>0</v>
      </c>
      <c r="L22" s="391">
        <f t="shared" si="0"/>
        <v>0.34730623669672445</v>
      </c>
      <c r="M22" s="417">
        <f>I22/I91</f>
        <v>0.048306724500981814</v>
      </c>
    </row>
    <row r="23" spans="1:13" s="32" customFormat="1" ht="15.75">
      <c r="A23" s="404"/>
      <c r="B23" s="392" t="s">
        <v>134</v>
      </c>
      <c r="C23" s="921" t="s">
        <v>187</v>
      </c>
      <c r="D23" s="922"/>
      <c r="E23" s="922"/>
      <c r="F23" s="923"/>
      <c r="G23" s="537">
        <v>200</v>
      </c>
      <c r="H23" s="537">
        <v>200</v>
      </c>
      <c r="I23" s="537">
        <v>20</v>
      </c>
      <c r="J23" s="537">
        <f>I23</f>
        <v>20</v>
      </c>
      <c r="K23" s="537">
        <v>0</v>
      </c>
      <c r="L23" s="398">
        <f t="shared" si="0"/>
        <v>0.1</v>
      </c>
      <c r="M23" s="414">
        <f>I23/I91</f>
        <v>9.108008088554208E-07</v>
      </c>
    </row>
    <row r="24" spans="1:13" ht="15.75">
      <c r="A24" s="404"/>
      <c r="B24" s="392" t="s">
        <v>136</v>
      </c>
      <c r="C24" s="903" t="s">
        <v>137</v>
      </c>
      <c r="D24" s="919"/>
      <c r="E24" s="919"/>
      <c r="F24" s="920"/>
      <c r="G24" s="537">
        <v>33000</v>
      </c>
      <c r="H24" s="537">
        <v>33000</v>
      </c>
      <c r="I24" s="537">
        <v>14924</v>
      </c>
      <c r="J24" s="537">
        <f aca="true" t="shared" si="2" ref="J24:J30">I24</f>
        <v>14924</v>
      </c>
      <c r="K24" s="537">
        <v>0</v>
      </c>
      <c r="L24" s="396">
        <f t="shared" si="0"/>
        <v>0.4522424242424242</v>
      </c>
      <c r="M24" s="414">
        <f>I24/I91</f>
        <v>0.000679639563567915</v>
      </c>
    </row>
    <row r="25" spans="1:13" ht="15.75">
      <c r="A25" s="404"/>
      <c r="B25" s="392" t="s">
        <v>138</v>
      </c>
      <c r="C25" s="903" t="s">
        <v>139</v>
      </c>
      <c r="D25" s="919"/>
      <c r="E25" s="919"/>
      <c r="F25" s="920"/>
      <c r="G25" s="537">
        <v>52839</v>
      </c>
      <c r="H25" s="537">
        <v>52839</v>
      </c>
      <c r="I25" s="537">
        <v>31005.1</v>
      </c>
      <c r="J25" s="537">
        <f t="shared" si="2"/>
        <v>31005.1</v>
      </c>
      <c r="K25" s="537">
        <v>0</v>
      </c>
      <c r="L25" s="396">
        <f t="shared" si="0"/>
        <v>0.5867843827475917</v>
      </c>
      <c r="M25" s="414">
        <f>I25/I91</f>
        <v>0.0014119735079321603</v>
      </c>
    </row>
    <row r="26" spans="1:13" ht="33" customHeight="1">
      <c r="A26" s="404"/>
      <c r="B26" s="397" t="s">
        <v>140</v>
      </c>
      <c r="C26" s="888" t="s">
        <v>141</v>
      </c>
      <c r="D26" s="894"/>
      <c r="E26" s="894"/>
      <c r="F26" s="895"/>
      <c r="G26" s="537">
        <v>218538</v>
      </c>
      <c r="H26" s="537">
        <v>218538</v>
      </c>
      <c r="I26" s="537">
        <v>153862.13</v>
      </c>
      <c r="J26" s="537">
        <f t="shared" si="2"/>
        <v>153862.13</v>
      </c>
      <c r="K26" s="537">
        <v>0</v>
      </c>
      <c r="L26" s="396">
        <f t="shared" si="0"/>
        <v>0.704052064171906</v>
      </c>
      <c r="M26" s="414">
        <f>I26/I91</f>
        <v>0.007006887622810896</v>
      </c>
    </row>
    <row r="27" spans="1:13" ht="15.75">
      <c r="A27" s="404"/>
      <c r="B27" s="397" t="s">
        <v>142</v>
      </c>
      <c r="C27" s="888" t="s">
        <v>206</v>
      </c>
      <c r="D27" s="894"/>
      <c r="E27" s="894"/>
      <c r="F27" s="895"/>
      <c r="G27" s="537">
        <v>250000</v>
      </c>
      <c r="H27" s="537">
        <v>250000</v>
      </c>
      <c r="I27" s="537">
        <v>67254.98</v>
      </c>
      <c r="J27" s="537">
        <f t="shared" si="2"/>
        <v>67254.98</v>
      </c>
      <c r="K27" s="537">
        <v>0</v>
      </c>
      <c r="L27" s="396">
        <f t="shared" si="0"/>
        <v>0.26901991999999997</v>
      </c>
      <c r="M27" s="414">
        <f>I27/I$91</f>
        <v>0.0030627945091777574</v>
      </c>
    </row>
    <row r="28" spans="1:13" ht="15.75">
      <c r="A28" s="404"/>
      <c r="B28" s="397" t="s">
        <v>142</v>
      </c>
      <c r="C28" s="888" t="s">
        <v>207</v>
      </c>
      <c r="D28" s="894"/>
      <c r="E28" s="894"/>
      <c r="F28" s="895"/>
      <c r="G28" s="537">
        <v>5284</v>
      </c>
      <c r="H28" s="537">
        <v>5284</v>
      </c>
      <c r="I28" s="537">
        <v>16089.82</v>
      </c>
      <c r="J28" s="537">
        <f t="shared" si="2"/>
        <v>16089.82</v>
      </c>
      <c r="K28" s="537">
        <v>0</v>
      </c>
      <c r="L28" s="396">
        <f t="shared" si="0"/>
        <v>3.04500757002271</v>
      </c>
      <c r="M28" s="414">
        <f>I28/I$91</f>
        <v>0.0007327310535169063</v>
      </c>
    </row>
    <row r="29" spans="1:13" ht="15.75">
      <c r="A29" s="404"/>
      <c r="B29" s="399" t="s">
        <v>92</v>
      </c>
      <c r="C29" s="903" t="s">
        <v>143</v>
      </c>
      <c r="D29" s="930"/>
      <c r="E29" s="930"/>
      <c r="F29" s="931"/>
      <c r="G29" s="540">
        <v>3170</v>
      </c>
      <c r="H29" s="540">
        <v>3170</v>
      </c>
      <c r="I29" s="540">
        <v>3565.29</v>
      </c>
      <c r="J29" s="537">
        <f t="shared" si="2"/>
        <v>3565.29</v>
      </c>
      <c r="K29" s="540">
        <v>0</v>
      </c>
      <c r="L29" s="396">
        <f t="shared" si="0"/>
        <v>1.1246971608832808</v>
      </c>
      <c r="M29" s="414">
        <f>I29/I$91</f>
        <v>0.00016236345079020717</v>
      </c>
    </row>
    <row r="30" spans="1:13" ht="15.75">
      <c r="A30" s="404"/>
      <c r="B30" s="399" t="s">
        <v>194</v>
      </c>
      <c r="C30" s="927" t="s">
        <v>195</v>
      </c>
      <c r="D30" s="928"/>
      <c r="E30" s="928"/>
      <c r="F30" s="929"/>
      <c r="G30" s="540">
        <v>2491198</v>
      </c>
      <c r="H30" s="540">
        <v>2491198</v>
      </c>
      <c r="I30" s="540">
        <v>774031.46</v>
      </c>
      <c r="J30" s="537">
        <f t="shared" si="2"/>
        <v>774031.46</v>
      </c>
      <c r="K30" s="540">
        <v>0</v>
      </c>
      <c r="L30" s="396">
        <f t="shared" si="0"/>
        <v>0.31070651951390454</v>
      </c>
      <c r="M30" s="414">
        <f>I30/I$91</f>
        <v>0.03524942399237711</v>
      </c>
    </row>
    <row r="31" spans="1:13" ht="39" customHeight="1">
      <c r="A31" s="404"/>
      <c r="B31" s="400"/>
      <c r="C31" s="900" t="s">
        <v>144</v>
      </c>
      <c r="D31" s="901"/>
      <c r="E31" s="901"/>
      <c r="F31" s="902"/>
      <c r="G31" s="544">
        <f>SUM(G32:G33)</f>
        <v>355638</v>
      </c>
      <c r="H31" s="544">
        <f>SUM(H32:H33)</f>
        <v>355638</v>
      </c>
      <c r="I31" s="544">
        <f>SUM(I32:I33)</f>
        <v>186645.6</v>
      </c>
      <c r="J31" s="544">
        <f>SUM(J32:J33)</f>
        <v>186645.6</v>
      </c>
      <c r="K31" s="544">
        <f>SUM(K32:K33)</f>
        <v>0</v>
      </c>
      <c r="L31" s="391">
        <f t="shared" si="0"/>
        <v>0.5248190575810234</v>
      </c>
      <c r="M31" s="417">
        <f>I31/I91</f>
        <v>0.008499848172465267</v>
      </c>
    </row>
    <row r="32" spans="1:13" ht="46.5" customHeight="1">
      <c r="A32" s="425"/>
      <c r="B32" s="401" t="s">
        <v>90</v>
      </c>
      <c r="C32" s="924" t="s">
        <v>686</v>
      </c>
      <c r="D32" s="925"/>
      <c r="E32" s="925"/>
      <c r="F32" s="926"/>
      <c r="G32" s="545">
        <v>355138</v>
      </c>
      <c r="H32" s="545">
        <v>355138</v>
      </c>
      <c r="I32" s="545">
        <v>186495.6</v>
      </c>
      <c r="J32" s="545">
        <f>I32</f>
        <v>186495.6</v>
      </c>
      <c r="K32" s="545">
        <v>0</v>
      </c>
      <c r="L32" s="402">
        <f t="shared" si="0"/>
        <v>0.525135581098052</v>
      </c>
      <c r="M32" s="419">
        <f>I32/I91</f>
        <v>0.008493017166398852</v>
      </c>
    </row>
    <row r="33" spans="1:13" ht="84" customHeight="1">
      <c r="A33" s="404"/>
      <c r="B33" s="397" t="s">
        <v>145</v>
      </c>
      <c r="C33" s="888" t="s">
        <v>188</v>
      </c>
      <c r="D33" s="894"/>
      <c r="E33" s="894"/>
      <c r="F33" s="895"/>
      <c r="G33" s="537">
        <v>500</v>
      </c>
      <c r="H33" s="537">
        <v>500</v>
      </c>
      <c r="I33" s="537">
        <v>150</v>
      </c>
      <c r="J33" s="537">
        <f>I33</f>
        <v>150</v>
      </c>
      <c r="K33" s="537">
        <v>0</v>
      </c>
      <c r="L33" s="396">
        <f t="shared" si="0"/>
        <v>0.3</v>
      </c>
      <c r="M33" s="414">
        <f>I33/I91</f>
        <v>6.831006066415656E-06</v>
      </c>
    </row>
    <row r="34" spans="1:13" ht="24" customHeight="1">
      <c r="A34" s="404"/>
      <c r="B34" s="403"/>
      <c r="C34" s="896" t="s">
        <v>146</v>
      </c>
      <c r="D34" s="897"/>
      <c r="E34" s="897"/>
      <c r="F34" s="898"/>
      <c r="G34" s="543">
        <f>SUM(G35:G39)</f>
        <v>3189029</v>
      </c>
      <c r="H34" s="543">
        <f>SUM(H35:H39)</f>
        <v>3189029</v>
      </c>
      <c r="I34" s="543">
        <f>SUM(I35:I39)</f>
        <v>540811.35</v>
      </c>
      <c r="J34" s="543">
        <f>SUM(J35:J39)</f>
        <v>236799.5</v>
      </c>
      <c r="K34" s="543">
        <f>SUM(K35:K39)</f>
        <v>304011.85</v>
      </c>
      <c r="L34" s="391">
        <f t="shared" si="0"/>
        <v>0.16958495830549047</v>
      </c>
      <c r="M34" s="417">
        <f>I34/I91</f>
        <v>0.024628570750909604</v>
      </c>
    </row>
    <row r="35" spans="1:13" s="19" customFormat="1" ht="83.25" customHeight="1">
      <c r="A35" s="404"/>
      <c r="B35" s="405" t="s">
        <v>145</v>
      </c>
      <c r="C35" s="888" t="s">
        <v>147</v>
      </c>
      <c r="D35" s="894"/>
      <c r="E35" s="894"/>
      <c r="F35" s="895"/>
      <c r="G35" s="540">
        <v>472029</v>
      </c>
      <c r="H35" s="540">
        <v>472029</v>
      </c>
      <c r="I35" s="540">
        <v>187210.64</v>
      </c>
      <c r="J35" s="540">
        <f>I35</f>
        <v>187210.64</v>
      </c>
      <c r="K35" s="540">
        <v>0</v>
      </c>
      <c r="L35" s="396">
        <f t="shared" si="0"/>
        <v>0.39660834397886574</v>
      </c>
      <c r="M35" s="414">
        <f>I35/I91</f>
        <v>0.00852558011691705</v>
      </c>
    </row>
    <row r="36" spans="1:13" ht="35.25" customHeight="1">
      <c r="A36" s="404"/>
      <c r="B36" s="397" t="s">
        <v>148</v>
      </c>
      <c r="C36" s="899" t="s">
        <v>149</v>
      </c>
      <c r="D36" s="894"/>
      <c r="E36" s="894"/>
      <c r="F36" s="895"/>
      <c r="G36" s="540">
        <v>27000</v>
      </c>
      <c r="H36" s="540">
        <v>27000</v>
      </c>
      <c r="I36" s="540">
        <v>49588.86</v>
      </c>
      <c r="J36" s="540">
        <f>I36</f>
        <v>49588.86</v>
      </c>
      <c r="K36" s="540">
        <v>0</v>
      </c>
      <c r="L36" s="396">
        <f t="shared" si="0"/>
        <v>1.8366244444444444</v>
      </c>
      <c r="M36" s="414">
        <f>I36/I91</f>
        <v>0.0022582786899109112</v>
      </c>
    </row>
    <row r="37" spans="1:13" ht="45.75" customHeight="1">
      <c r="A37" s="404"/>
      <c r="B37" s="397" t="s">
        <v>150</v>
      </c>
      <c r="C37" s="899" t="s">
        <v>151</v>
      </c>
      <c r="D37" s="894"/>
      <c r="E37" s="894"/>
      <c r="F37" s="895"/>
      <c r="G37" s="537">
        <v>30000</v>
      </c>
      <c r="H37" s="537">
        <v>30000</v>
      </c>
      <c r="I37" s="537">
        <v>809</v>
      </c>
      <c r="J37" s="537">
        <v>0</v>
      </c>
      <c r="K37" s="537">
        <f>I37</f>
        <v>809</v>
      </c>
      <c r="L37" s="396">
        <f t="shared" si="0"/>
        <v>0.026966666666666667</v>
      </c>
      <c r="M37" s="414">
        <f>I37/I91</f>
        <v>3.684189271820177E-05</v>
      </c>
    </row>
    <row r="38" spans="1:13" ht="30.75" customHeight="1">
      <c r="A38" s="404"/>
      <c r="B38" s="397" t="s">
        <v>152</v>
      </c>
      <c r="C38" s="899" t="s">
        <v>153</v>
      </c>
      <c r="D38" s="894"/>
      <c r="E38" s="894"/>
      <c r="F38" s="895"/>
      <c r="G38" s="537">
        <v>2600000</v>
      </c>
      <c r="H38" s="537">
        <v>2600000</v>
      </c>
      <c r="I38" s="537">
        <v>274702.85</v>
      </c>
      <c r="J38" s="537">
        <v>0</v>
      </c>
      <c r="K38" s="537">
        <f>I38</f>
        <v>274702.85</v>
      </c>
      <c r="L38" s="396">
        <f t="shared" si="0"/>
        <v>0.1056549423076923</v>
      </c>
      <c r="M38" s="414">
        <f>I38/I91</f>
        <v>0.012509978898744466</v>
      </c>
    </row>
    <row r="39" spans="1:13" ht="33" customHeight="1">
      <c r="A39" s="404"/>
      <c r="B39" s="397" t="s">
        <v>154</v>
      </c>
      <c r="C39" s="903" t="s">
        <v>463</v>
      </c>
      <c r="D39" s="904"/>
      <c r="E39" s="904"/>
      <c r="F39" s="905"/>
      <c r="G39" s="537">
        <v>60000</v>
      </c>
      <c r="H39" s="537">
        <v>60000</v>
      </c>
      <c r="I39" s="537">
        <v>28500</v>
      </c>
      <c r="J39" s="537">
        <v>0</v>
      </c>
      <c r="K39" s="537">
        <f>I39</f>
        <v>28500</v>
      </c>
      <c r="L39" s="396">
        <f t="shared" si="0"/>
        <v>0.475</v>
      </c>
      <c r="M39" s="414">
        <f>I39/I91</f>
        <v>0.0012978911526189748</v>
      </c>
    </row>
    <row r="40" spans="1:13" ht="76.5" customHeight="1">
      <c r="A40" s="404"/>
      <c r="B40" s="406" t="s">
        <v>91</v>
      </c>
      <c r="C40" s="900" t="s">
        <v>155</v>
      </c>
      <c r="D40" s="901"/>
      <c r="E40" s="901"/>
      <c r="F40" s="902"/>
      <c r="G40" s="544">
        <v>9407</v>
      </c>
      <c r="H40" s="544">
        <v>9407</v>
      </c>
      <c r="I40" s="544">
        <v>14253.1</v>
      </c>
      <c r="J40" s="544">
        <f>I40</f>
        <v>14253.1</v>
      </c>
      <c r="K40" s="544">
        <v>0</v>
      </c>
      <c r="L40" s="391">
        <f t="shared" si="0"/>
        <v>1.5151589242053791</v>
      </c>
      <c r="M40" s="417">
        <f>L40/I91</f>
        <v>6.900039868553842E-08</v>
      </c>
    </row>
    <row r="41" spans="1:13" ht="15.75">
      <c r="A41" s="404"/>
      <c r="B41" s="407"/>
      <c r="C41" s="896" t="s">
        <v>156</v>
      </c>
      <c r="D41" s="906"/>
      <c r="E41" s="906"/>
      <c r="F41" s="907"/>
      <c r="G41" s="544">
        <f>SUM(G42:G43)</f>
        <v>68096</v>
      </c>
      <c r="H41" s="544">
        <f>SUM(H42:H43)</f>
        <v>68096</v>
      </c>
      <c r="I41" s="544">
        <f>SUM(I42:I43)</f>
        <v>43561.619999999995</v>
      </c>
      <c r="J41" s="544">
        <f>SUM(J42:J43)</f>
        <v>43561.619999999995</v>
      </c>
      <c r="K41" s="544">
        <f>SUM(K42:K43)</f>
        <v>0</v>
      </c>
      <c r="L41" s="391">
        <f t="shared" si="0"/>
        <v>0.6397089403195488</v>
      </c>
      <c r="M41" s="417">
        <f>I41/I91</f>
        <v>0.0019837979365526235</v>
      </c>
    </row>
    <row r="42" spans="1:13" ht="33" customHeight="1">
      <c r="A42" s="404"/>
      <c r="B42" s="405" t="s">
        <v>89</v>
      </c>
      <c r="C42" s="899" t="s">
        <v>157</v>
      </c>
      <c r="D42" s="894"/>
      <c r="E42" s="894"/>
      <c r="F42" s="895"/>
      <c r="G42" s="540">
        <v>39121</v>
      </c>
      <c r="H42" s="540">
        <v>39121</v>
      </c>
      <c r="I42" s="540">
        <v>17489.09</v>
      </c>
      <c r="J42" s="540">
        <f>I42</f>
        <v>17489.09</v>
      </c>
      <c r="K42" s="540">
        <v>0</v>
      </c>
      <c r="L42" s="396">
        <f t="shared" si="0"/>
        <v>0.4470512001226963</v>
      </c>
      <c r="M42" s="414">
        <f>I42/I91</f>
        <v>0.0007964538659072626</v>
      </c>
    </row>
    <row r="43" spans="1:13" ht="15.75">
      <c r="A43" s="404"/>
      <c r="B43" s="400" t="s">
        <v>88</v>
      </c>
      <c r="C43" s="903" t="s">
        <v>158</v>
      </c>
      <c r="D43" s="904"/>
      <c r="E43" s="904"/>
      <c r="F43" s="905"/>
      <c r="G43" s="540">
        <v>28975</v>
      </c>
      <c r="H43" s="540">
        <v>28975</v>
      </c>
      <c r="I43" s="540">
        <v>26072.53</v>
      </c>
      <c r="J43" s="540">
        <f>I43</f>
        <v>26072.53</v>
      </c>
      <c r="K43" s="540">
        <v>0</v>
      </c>
      <c r="L43" s="396">
        <f t="shared" si="0"/>
        <v>0.8998284728213977</v>
      </c>
      <c r="M43" s="414">
        <f>I43/I91</f>
        <v>0.0011873440706453612</v>
      </c>
    </row>
    <row r="44" spans="1:13" ht="15.75">
      <c r="A44" s="404"/>
      <c r="B44" s="392"/>
      <c r="C44" s="900" t="s">
        <v>159</v>
      </c>
      <c r="D44" s="901"/>
      <c r="E44" s="901"/>
      <c r="F44" s="902"/>
      <c r="G44" s="543">
        <f>SUM(G45:G47)</f>
        <v>245900</v>
      </c>
      <c r="H44" s="543">
        <f>SUM(H45:H47)</f>
        <v>365000</v>
      </c>
      <c r="I44" s="543">
        <f>SUM(I45:I47)</f>
        <v>0</v>
      </c>
      <c r="J44" s="543">
        <f>SUM(J45:J47)</f>
        <v>0</v>
      </c>
      <c r="K44" s="543">
        <f>SUM(K45:K47)</f>
        <v>0</v>
      </c>
      <c r="L44" s="391" t="s">
        <v>200</v>
      </c>
      <c r="M44" s="417">
        <f>I44/I91</f>
        <v>0</v>
      </c>
    </row>
    <row r="45" spans="1:13" ht="99.75" customHeight="1">
      <c r="A45" s="404"/>
      <c r="B45" s="423" t="s">
        <v>376</v>
      </c>
      <c r="C45" s="932" t="s">
        <v>377</v>
      </c>
      <c r="D45" s="894"/>
      <c r="E45" s="894"/>
      <c r="F45" s="895"/>
      <c r="G45" s="546">
        <v>0</v>
      </c>
      <c r="H45" s="546">
        <v>5000</v>
      </c>
      <c r="I45" s="546">
        <v>0</v>
      </c>
      <c r="J45" s="546">
        <v>0</v>
      </c>
      <c r="K45" s="546">
        <v>0</v>
      </c>
      <c r="L45" s="422" t="s">
        <v>200</v>
      </c>
      <c r="M45" s="421">
        <f>I45/I91</f>
        <v>0</v>
      </c>
    </row>
    <row r="46" spans="1:13" s="19" customFormat="1" ht="84" customHeight="1">
      <c r="A46" s="404"/>
      <c r="B46" s="397" t="s">
        <v>238</v>
      </c>
      <c r="C46" s="888" t="s">
        <v>379</v>
      </c>
      <c r="D46" s="889"/>
      <c r="E46" s="889"/>
      <c r="F46" s="890"/>
      <c r="G46" s="540">
        <v>245900</v>
      </c>
      <c r="H46" s="540">
        <v>330000</v>
      </c>
      <c r="I46" s="541">
        <v>0</v>
      </c>
      <c r="J46" s="541">
        <f>I46</f>
        <v>0</v>
      </c>
      <c r="K46" s="541">
        <v>0</v>
      </c>
      <c r="L46" s="396">
        <f>I46/H46</f>
        <v>0</v>
      </c>
      <c r="M46" s="414" t="e">
        <f>I46/#REF!</f>
        <v>#REF!</v>
      </c>
    </row>
    <row r="47" spans="1:13" s="19" customFormat="1" ht="98.25" customHeight="1">
      <c r="A47" s="404"/>
      <c r="B47" s="405" t="s">
        <v>238</v>
      </c>
      <c r="C47" s="899" t="s">
        <v>378</v>
      </c>
      <c r="D47" s="894"/>
      <c r="E47" s="894"/>
      <c r="F47" s="895"/>
      <c r="G47" s="547">
        <v>0</v>
      </c>
      <c r="H47" s="537">
        <v>30000</v>
      </c>
      <c r="I47" s="540">
        <v>0</v>
      </c>
      <c r="J47" s="540">
        <v>0</v>
      </c>
      <c r="K47" s="540">
        <f>I47</f>
        <v>0</v>
      </c>
      <c r="L47" s="396">
        <v>0</v>
      </c>
      <c r="M47" s="414">
        <f>I47/I$91</f>
        <v>0</v>
      </c>
    </row>
    <row r="48" spans="1:13" s="210" customFormat="1" ht="45.75" customHeight="1">
      <c r="A48" s="426"/>
      <c r="B48" s="408"/>
      <c r="C48" s="934" t="s">
        <v>347</v>
      </c>
      <c r="D48" s="935"/>
      <c r="E48" s="935"/>
      <c r="F48" s="936"/>
      <c r="G48" s="548">
        <f>SUM(G49:G72)</f>
        <v>4631563.74</v>
      </c>
      <c r="H48" s="544">
        <f>SUM(H49:H72)</f>
        <v>6282920.74</v>
      </c>
      <c r="I48" s="544">
        <f>SUM(I49:I72)</f>
        <v>835802.96</v>
      </c>
      <c r="J48" s="544">
        <f>SUM(J49:J72)</f>
        <v>244799.08</v>
      </c>
      <c r="K48" s="544">
        <f>SUM(K49:K72)</f>
        <v>591003.88</v>
      </c>
      <c r="L48" s="549">
        <f aca="true" t="shared" si="3" ref="L48:L70">I48/H48</f>
        <v>0.13302777395851725</v>
      </c>
      <c r="M48" s="414">
        <f>I48/I91</f>
        <v>0.038062500600587745</v>
      </c>
    </row>
    <row r="49" spans="1:13" s="19" customFormat="1" ht="67.5" customHeight="1">
      <c r="A49" s="404"/>
      <c r="B49" s="405" t="s">
        <v>233</v>
      </c>
      <c r="C49" s="891" t="s">
        <v>229</v>
      </c>
      <c r="D49" s="892"/>
      <c r="E49" s="892"/>
      <c r="F49" s="893"/>
      <c r="G49" s="547">
        <v>171880.2</v>
      </c>
      <c r="H49" s="540">
        <v>171880.2</v>
      </c>
      <c r="I49" s="540">
        <v>126278.43</v>
      </c>
      <c r="J49" s="537">
        <f aca="true" t="shared" si="4" ref="J49:J54">I49</f>
        <v>126278.43</v>
      </c>
      <c r="K49" s="537">
        <v>0</v>
      </c>
      <c r="L49" s="549">
        <f t="shared" si="3"/>
        <v>0.7346886377837586</v>
      </c>
      <c r="M49" s="414">
        <f>I49/I91</f>
        <v>0.005750724809249631</v>
      </c>
    </row>
    <row r="50" spans="1:13" s="19" customFormat="1" ht="56.25" customHeight="1">
      <c r="A50" s="404"/>
      <c r="B50" s="727" t="s">
        <v>233</v>
      </c>
      <c r="C50" s="891" t="s">
        <v>380</v>
      </c>
      <c r="D50" s="892"/>
      <c r="E50" s="892"/>
      <c r="F50" s="893"/>
      <c r="G50" s="547">
        <v>0</v>
      </c>
      <c r="H50" s="540">
        <v>81310</v>
      </c>
      <c r="I50" s="537">
        <v>0</v>
      </c>
      <c r="J50" s="537">
        <f t="shared" si="4"/>
        <v>0</v>
      </c>
      <c r="K50" s="537">
        <f>J50</f>
        <v>0</v>
      </c>
      <c r="L50" s="537">
        <f>K50</f>
        <v>0</v>
      </c>
      <c r="M50" s="537">
        <f>L50</f>
        <v>0</v>
      </c>
    </row>
    <row r="51" spans="1:13" s="19" customFormat="1" ht="65.25" customHeight="1">
      <c r="A51" s="404"/>
      <c r="B51" s="405" t="s">
        <v>233</v>
      </c>
      <c r="C51" s="891" t="s">
        <v>230</v>
      </c>
      <c r="D51" s="892"/>
      <c r="E51" s="892"/>
      <c r="F51" s="893"/>
      <c r="G51" s="547">
        <v>230692</v>
      </c>
      <c r="H51" s="540">
        <v>230692</v>
      </c>
      <c r="I51" s="537">
        <v>93926.7</v>
      </c>
      <c r="J51" s="537">
        <f t="shared" si="4"/>
        <v>93926.7</v>
      </c>
      <c r="K51" s="537">
        <v>0</v>
      </c>
      <c r="L51" s="549">
        <f t="shared" si="3"/>
        <v>0.40715196018934335</v>
      </c>
      <c r="M51" s="414">
        <f>I51/I91</f>
        <v>0.004277425716656022</v>
      </c>
    </row>
    <row r="52" spans="1:13" s="19" customFormat="1" ht="72.75" customHeight="1">
      <c r="A52" s="404"/>
      <c r="B52" s="405" t="s">
        <v>197</v>
      </c>
      <c r="C52" s="891" t="s">
        <v>231</v>
      </c>
      <c r="D52" s="892"/>
      <c r="E52" s="892"/>
      <c r="F52" s="893"/>
      <c r="G52" s="540">
        <v>9099.54</v>
      </c>
      <c r="H52" s="540">
        <v>9099.54</v>
      </c>
      <c r="I52" s="540">
        <v>6685.33</v>
      </c>
      <c r="J52" s="540">
        <f t="shared" si="4"/>
        <v>6685.33</v>
      </c>
      <c r="K52" s="540">
        <v>0</v>
      </c>
      <c r="L52" s="396">
        <f t="shared" si="3"/>
        <v>0.734688786466129</v>
      </c>
      <c r="M52" s="414">
        <f>I52/I91</f>
        <v>0.0003044501985732705</v>
      </c>
    </row>
    <row r="53" spans="1:13" s="19" customFormat="1" ht="72.75" customHeight="1">
      <c r="A53" s="404"/>
      <c r="B53" s="397" t="s">
        <v>197</v>
      </c>
      <c r="C53" s="891" t="s">
        <v>230</v>
      </c>
      <c r="D53" s="892"/>
      <c r="E53" s="892"/>
      <c r="F53" s="893"/>
      <c r="G53" s="537">
        <v>40710</v>
      </c>
      <c r="H53" s="537">
        <v>40710</v>
      </c>
      <c r="I53" s="537">
        <v>17908.62</v>
      </c>
      <c r="J53" s="537">
        <f t="shared" si="4"/>
        <v>17908.62</v>
      </c>
      <c r="K53" s="537">
        <v>0</v>
      </c>
      <c r="L53" s="396">
        <f t="shared" si="3"/>
        <v>0.4399071481208548</v>
      </c>
      <c r="M53" s="414">
        <f>I53/I91</f>
        <v>0.0008155592790742183</v>
      </c>
    </row>
    <row r="54" spans="1:13" s="19" customFormat="1" ht="48.75" customHeight="1">
      <c r="A54" s="404"/>
      <c r="B54" s="415" t="s">
        <v>396</v>
      </c>
      <c r="C54" s="891" t="s">
        <v>462</v>
      </c>
      <c r="D54" s="892"/>
      <c r="E54" s="892"/>
      <c r="F54" s="893"/>
      <c r="G54" s="537">
        <v>0</v>
      </c>
      <c r="H54" s="537">
        <v>14349</v>
      </c>
      <c r="I54" s="537">
        <v>0</v>
      </c>
      <c r="J54" s="537">
        <f t="shared" si="4"/>
        <v>0</v>
      </c>
      <c r="K54" s="537">
        <v>0</v>
      </c>
      <c r="L54" s="396">
        <f t="shared" si="3"/>
        <v>0</v>
      </c>
      <c r="M54" s="414">
        <v>0</v>
      </c>
    </row>
    <row r="55" spans="1:13" s="19" customFormat="1" ht="68.25" customHeight="1">
      <c r="A55" s="404"/>
      <c r="B55" s="397" t="s">
        <v>234</v>
      </c>
      <c r="C55" s="891" t="s">
        <v>381</v>
      </c>
      <c r="D55" s="892"/>
      <c r="E55" s="892"/>
      <c r="F55" s="893"/>
      <c r="G55" s="540">
        <v>0</v>
      </c>
      <c r="H55" s="540">
        <v>2508000</v>
      </c>
      <c r="I55" s="541">
        <v>0</v>
      </c>
      <c r="J55" s="541">
        <v>0</v>
      </c>
      <c r="K55" s="541">
        <f>I55</f>
        <v>0</v>
      </c>
      <c r="L55" s="396">
        <v>0</v>
      </c>
      <c r="M55" s="414">
        <f>I55/I80</f>
        <v>0</v>
      </c>
    </row>
    <row r="56" spans="1:13" s="19" customFormat="1" ht="70.5" customHeight="1">
      <c r="A56" s="404"/>
      <c r="B56" s="397" t="s">
        <v>234</v>
      </c>
      <c r="C56" s="891" t="s">
        <v>382</v>
      </c>
      <c r="D56" s="892"/>
      <c r="E56" s="892"/>
      <c r="F56" s="893"/>
      <c r="G56" s="540">
        <v>0</v>
      </c>
      <c r="H56" s="540">
        <v>410428</v>
      </c>
      <c r="I56" s="541">
        <v>0</v>
      </c>
      <c r="J56" s="541">
        <v>0</v>
      </c>
      <c r="K56" s="541">
        <v>0</v>
      </c>
      <c r="L56" s="396">
        <v>0</v>
      </c>
      <c r="M56" s="414">
        <f>I56/I80</f>
        <v>0</v>
      </c>
    </row>
    <row r="57" spans="1:13" s="19" customFormat="1" ht="67.5" customHeight="1">
      <c r="A57" s="404"/>
      <c r="B57" s="397" t="s">
        <v>234</v>
      </c>
      <c r="C57" s="891" t="s">
        <v>232</v>
      </c>
      <c r="D57" s="892"/>
      <c r="E57" s="892"/>
      <c r="F57" s="893"/>
      <c r="G57" s="537">
        <v>0</v>
      </c>
      <c r="H57" s="537">
        <v>748313</v>
      </c>
      <c r="I57" s="537">
        <v>0</v>
      </c>
      <c r="J57" s="540">
        <v>0</v>
      </c>
      <c r="K57" s="547">
        <f aca="true" t="shared" si="5" ref="K57:K72">I57</f>
        <v>0</v>
      </c>
      <c r="L57" s="396">
        <f t="shared" si="3"/>
        <v>0</v>
      </c>
      <c r="M57" s="414">
        <f aca="true" t="shared" si="6" ref="M57:M72">I57/I$91</f>
        <v>0</v>
      </c>
    </row>
    <row r="58" spans="1:13" s="19" customFormat="1" ht="67.5" customHeight="1">
      <c r="A58" s="404"/>
      <c r="B58" s="397" t="s">
        <v>234</v>
      </c>
      <c r="C58" s="891" t="s">
        <v>383</v>
      </c>
      <c r="D58" s="892"/>
      <c r="E58" s="892"/>
      <c r="F58" s="893"/>
      <c r="G58" s="537">
        <v>0</v>
      </c>
      <c r="H58" s="537">
        <v>0</v>
      </c>
      <c r="I58" s="537">
        <v>24999</v>
      </c>
      <c r="J58" s="537">
        <v>0</v>
      </c>
      <c r="K58" s="540">
        <f t="shared" si="5"/>
        <v>24999</v>
      </c>
      <c r="L58" s="396">
        <v>0</v>
      </c>
      <c r="M58" s="414">
        <f t="shared" si="6"/>
        <v>0.0011384554710288334</v>
      </c>
    </row>
    <row r="59" spans="1:13" s="19" customFormat="1" ht="67.5" customHeight="1">
      <c r="A59" s="404"/>
      <c r="B59" s="397" t="s">
        <v>234</v>
      </c>
      <c r="C59" s="891" t="s">
        <v>384</v>
      </c>
      <c r="D59" s="892"/>
      <c r="E59" s="892"/>
      <c r="F59" s="893"/>
      <c r="G59" s="537">
        <v>0</v>
      </c>
      <c r="H59" s="537">
        <v>29451</v>
      </c>
      <c r="I59" s="537">
        <v>123236.61</v>
      </c>
      <c r="J59" s="537">
        <v>0</v>
      </c>
      <c r="K59" s="540">
        <f t="shared" si="5"/>
        <v>123236.61</v>
      </c>
      <c r="L59" s="396">
        <f t="shared" si="3"/>
        <v>4.184462666802485</v>
      </c>
      <c r="M59" s="414">
        <f t="shared" si="6"/>
        <v>0.005612200203430002</v>
      </c>
    </row>
    <row r="60" spans="1:13" s="19" customFormat="1" ht="67.5" customHeight="1">
      <c r="A60" s="404"/>
      <c r="B60" s="397" t="s">
        <v>234</v>
      </c>
      <c r="C60" s="891" t="s">
        <v>239</v>
      </c>
      <c r="D60" s="892"/>
      <c r="E60" s="892"/>
      <c r="F60" s="893"/>
      <c r="G60" s="537">
        <v>0</v>
      </c>
      <c r="H60" s="537">
        <v>424144</v>
      </c>
      <c r="I60" s="537">
        <v>424144.12</v>
      </c>
      <c r="J60" s="537">
        <v>0</v>
      </c>
      <c r="K60" s="540">
        <f t="shared" si="5"/>
        <v>424144.12</v>
      </c>
      <c r="L60" s="396">
        <f>I60/H60</f>
        <v>1.000000282922781</v>
      </c>
      <c r="M60" s="414">
        <f t="shared" si="6"/>
        <v>0.019315540378363534</v>
      </c>
    </row>
    <row r="61" spans="1:13" s="19" customFormat="1" ht="67.5" customHeight="1">
      <c r="A61" s="404"/>
      <c r="B61" s="397" t="s">
        <v>234</v>
      </c>
      <c r="C61" s="891" t="s">
        <v>385</v>
      </c>
      <c r="D61" s="892"/>
      <c r="E61" s="892"/>
      <c r="F61" s="893"/>
      <c r="G61" s="537">
        <v>245515</v>
      </c>
      <c r="H61" s="537">
        <v>245515</v>
      </c>
      <c r="I61" s="537">
        <v>0</v>
      </c>
      <c r="J61" s="537">
        <v>0</v>
      </c>
      <c r="K61" s="537">
        <f t="shared" si="5"/>
        <v>0</v>
      </c>
      <c r="L61" s="396">
        <f t="shared" si="3"/>
        <v>0</v>
      </c>
      <c r="M61" s="414">
        <f t="shared" si="6"/>
        <v>0</v>
      </c>
    </row>
    <row r="62" spans="1:13" s="19" customFormat="1" ht="67.5" customHeight="1">
      <c r="A62" s="404"/>
      <c r="B62" s="397" t="s">
        <v>234</v>
      </c>
      <c r="C62" s="891" t="s">
        <v>386</v>
      </c>
      <c r="D62" s="892"/>
      <c r="E62" s="892"/>
      <c r="F62" s="893"/>
      <c r="G62" s="537">
        <v>0</v>
      </c>
      <c r="H62" s="537">
        <v>111443</v>
      </c>
      <c r="I62" s="537">
        <v>0</v>
      </c>
      <c r="J62" s="537">
        <v>0</v>
      </c>
      <c r="K62" s="537">
        <f t="shared" si="5"/>
        <v>0</v>
      </c>
      <c r="L62" s="396">
        <f t="shared" si="3"/>
        <v>0</v>
      </c>
      <c r="M62" s="414">
        <f t="shared" si="6"/>
        <v>0</v>
      </c>
    </row>
    <row r="63" spans="1:13" s="19" customFormat="1" ht="67.5" customHeight="1">
      <c r="A63" s="404"/>
      <c r="B63" s="397" t="s">
        <v>234</v>
      </c>
      <c r="C63" s="891" t="s">
        <v>387</v>
      </c>
      <c r="D63" s="892"/>
      <c r="E63" s="892"/>
      <c r="F63" s="893"/>
      <c r="G63" s="537">
        <v>0</v>
      </c>
      <c r="H63" s="537">
        <v>18624</v>
      </c>
      <c r="I63" s="537">
        <v>18624.15</v>
      </c>
      <c r="J63" s="537">
        <v>0</v>
      </c>
      <c r="K63" s="537">
        <f t="shared" si="5"/>
        <v>18624.15</v>
      </c>
      <c r="L63" s="396">
        <f t="shared" si="3"/>
        <v>1.0000080541237115</v>
      </c>
      <c r="M63" s="414">
        <f t="shared" si="6"/>
        <v>0.0008481445442122343</v>
      </c>
    </row>
    <row r="64" spans="1:13" s="19" customFormat="1" ht="67.5" customHeight="1">
      <c r="A64" s="404"/>
      <c r="B64" s="397" t="s">
        <v>234</v>
      </c>
      <c r="C64" s="891" t="s">
        <v>388</v>
      </c>
      <c r="D64" s="892"/>
      <c r="E64" s="892"/>
      <c r="F64" s="893"/>
      <c r="G64" s="537">
        <v>0</v>
      </c>
      <c r="H64" s="537">
        <v>404247</v>
      </c>
      <c r="I64" s="537">
        <v>0</v>
      </c>
      <c r="J64" s="537">
        <v>0</v>
      </c>
      <c r="K64" s="537">
        <f t="shared" si="5"/>
        <v>0</v>
      </c>
      <c r="L64" s="396">
        <f t="shared" si="3"/>
        <v>0</v>
      </c>
      <c r="M64" s="414">
        <f t="shared" si="6"/>
        <v>0</v>
      </c>
    </row>
    <row r="65" spans="1:13" s="19" customFormat="1" ht="64.5" customHeight="1">
      <c r="A65" s="404"/>
      <c r="B65" s="538" t="s">
        <v>235</v>
      </c>
      <c r="C65" s="888" t="s">
        <v>350</v>
      </c>
      <c r="D65" s="889"/>
      <c r="E65" s="889"/>
      <c r="F65" s="890"/>
      <c r="G65" s="540">
        <v>2284277</v>
      </c>
      <c r="H65" s="540">
        <v>0</v>
      </c>
      <c r="I65" s="540">
        <v>0</v>
      </c>
      <c r="J65" s="540">
        <v>0</v>
      </c>
      <c r="K65" s="540">
        <f t="shared" si="5"/>
        <v>0</v>
      </c>
      <c r="L65" s="396">
        <v>0</v>
      </c>
      <c r="M65" s="414">
        <f t="shared" si="6"/>
        <v>0</v>
      </c>
    </row>
    <row r="66" spans="1:13" s="19" customFormat="1" ht="70.5" customHeight="1">
      <c r="A66" s="404"/>
      <c r="B66" s="687" t="s">
        <v>235</v>
      </c>
      <c r="C66" s="885" t="s">
        <v>389</v>
      </c>
      <c r="D66" s="886"/>
      <c r="E66" s="886"/>
      <c r="F66" s="887"/>
      <c r="G66" s="537">
        <v>400000</v>
      </c>
      <c r="H66" s="537">
        <v>400000</v>
      </c>
      <c r="I66" s="537">
        <v>0</v>
      </c>
      <c r="J66" s="537">
        <v>0</v>
      </c>
      <c r="K66" s="537">
        <f t="shared" si="5"/>
        <v>0</v>
      </c>
      <c r="L66" s="396">
        <f t="shared" si="3"/>
        <v>0</v>
      </c>
      <c r="M66" s="414">
        <f t="shared" si="6"/>
        <v>0</v>
      </c>
    </row>
    <row r="67" spans="1:13" s="19" customFormat="1" ht="66.75" customHeight="1">
      <c r="A67" s="404"/>
      <c r="B67" s="687" t="s">
        <v>235</v>
      </c>
      <c r="C67" s="888" t="s">
        <v>390</v>
      </c>
      <c r="D67" s="889"/>
      <c r="E67" s="889"/>
      <c r="F67" s="890"/>
      <c r="G67" s="537">
        <v>410428</v>
      </c>
      <c r="H67" s="537">
        <v>0</v>
      </c>
      <c r="I67" s="537">
        <v>0</v>
      </c>
      <c r="J67" s="537">
        <v>0</v>
      </c>
      <c r="K67" s="537">
        <f t="shared" si="5"/>
        <v>0</v>
      </c>
      <c r="L67" s="396">
        <v>0</v>
      </c>
      <c r="M67" s="414">
        <f t="shared" si="6"/>
        <v>0</v>
      </c>
    </row>
    <row r="68" spans="1:13" s="19" customFormat="1" ht="51.75" customHeight="1">
      <c r="A68" s="404"/>
      <c r="B68" s="687" t="s">
        <v>235</v>
      </c>
      <c r="C68" s="888" t="s">
        <v>391</v>
      </c>
      <c r="D68" s="889"/>
      <c r="E68" s="889"/>
      <c r="F68" s="890"/>
      <c r="G68" s="537">
        <v>200000</v>
      </c>
      <c r="H68" s="537">
        <v>200000</v>
      </c>
      <c r="I68" s="537">
        <v>0</v>
      </c>
      <c r="J68" s="537">
        <v>0</v>
      </c>
      <c r="K68" s="537">
        <f t="shared" si="5"/>
        <v>0</v>
      </c>
      <c r="L68" s="396">
        <f t="shared" si="3"/>
        <v>0</v>
      </c>
      <c r="M68" s="414">
        <f t="shared" si="6"/>
        <v>0</v>
      </c>
    </row>
    <row r="69" spans="1:13" s="19" customFormat="1" ht="66.75" customHeight="1">
      <c r="A69" s="404"/>
      <c r="B69" s="687" t="s">
        <v>235</v>
      </c>
      <c r="C69" s="888" t="s">
        <v>392</v>
      </c>
      <c r="D69" s="889"/>
      <c r="E69" s="889"/>
      <c r="F69" s="890"/>
      <c r="G69" s="537">
        <v>184717</v>
      </c>
      <c r="H69" s="537">
        <v>184717</v>
      </c>
      <c r="I69" s="537">
        <v>0</v>
      </c>
      <c r="J69" s="537">
        <v>0</v>
      </c>
      <c r="K69" s="537">
        <f t="shared" si="5"/>
        <v>0</v>
      </c>
      <c r="L69" s="396">
        <f t="shared" si="3"/>
        <v>0</v>
      </c>
      <c r="M69" s="414">
        <f t="shared" si="6"/>
        <v>0</v>
      </c>
    </row>
    <row r="70" spans="1:13" s="19" customFormat="1" ht="66.75" customHeight="1">
      <c r="A70" s="404"/>
      <c r="B70" s="397" t="s">
        <v>235</v>
      </c>
      <c r="C70" s="940" t="s">
        <v>394</v>
      </c>
      <c r="D70" s="941"/>
      <c r="E70" s="941"/>
      <c r="F70" s="942"/>
      <c r="G70" s="537">
        <v>24999</v>
      </c>
      <c r="H70" s="537">
        <v>24999</v>
      </c>
      <c r="I70" s="537">
        <v>0</v>
      </c>
      <c r="J70" s="537">
        <v>0</v>
      </c>
      <c r="K70" s="537">
        <f t="shared" si="5"/>
        <v>0</v>
      </c>
      <c r="L70" s="396">
        <f t="shared" si="3"/>
        <v>0</v>
      </c>
      <c r="M70" s="414">
        <f t="shared" si="6"/>
        <v>0</v>
      </c>
    </row>
    <row r="71" spans="1:13" s="19" customFormat="1" ht="57" customHeight="1">
      <c r="A71" s="404"/>
      <c r="B71" s="397" t="s">
        <v>235</v>
      </c>
      <c r="C71" s="940" t="s">
        <v>393</v>
      </c>
      <c r="D71" s="941"/>
      <c r="E71" s="941"/>
      <c r="F71" s="942"/>
      <c r="G71" s="537">
        <v>404247</v>
      </c>
      <c r="H71" s="537">
        <v>0</v>
      </c>
      <c r="I71" s="537">
        <v>0</v>
      </c>
      <c r="J71" s="537">
        <v>0</v>
      </c>
      <c r="K71" s="537">
        <f>I71</f>
        <v>0</v>
      </c>
      <c r="L71" s="396">
        <v>0</v>
      </c>
      <c r="M71" s="414">
        <f t="shared" si="6"/>
        <v>0</v>
      </c>
    </row>
    <row r="72" spans="1:13" s="19" customFormat="1" ht="65.25" customHeight="1">
      <c r="A72" s="404"/>
      <c r="B72" s="397" t="s">
        <v>235</v>
      </c>
      <c r="C72" s="940" t="s">
        <v>395</v>
      </c>
      <c r="D72" s="941"/>
      <c r="E72" s="941"/>
      <c r="F72" s="942"/>
      <c r="G72" s="537">
        <v>24999</v>
      </c>
      <c r="H72" s="537">
        <v>24999</v>
      </c>
      <c r="I72" s="537">
        <v>0</v>
      </c>
      <c r="J72" s="537">
        <v>0</v>
      </c>
      <c r="K72" s="537">
        <f t="shared" si="5"/>
        <v>0</v>
      </c>
      <c r="L72" s="396">
        <v>0</v>
      </c>
      <c r="M72" s="414">
        <f t="shared" si="6"/>
        <v>0</v>
      </c>
    </row>
    <row r="73" spans="1:13" ht="15.75" customHeight="1">
      <c r="A73" s="404"/>
      <c r="B73" s="392"/>
      <c r="C73" s="900" t="s">
        <v>198</v>
      </c>
      <c r="D73" s="901"/>
      <c r="E73" s="901"/>
      <c r="F73" s="902"/>
      <c r="G73" s="543">
        <f>SUM(G74:G78)</f>
        <v>7331976</v>
      </c>
      <c r="H73" s="543">
        <f>SUM(H74:H78)</f>
        <v>7475190</v>
      </c>
      <c r="I73" s="543">
        <f>SUM(I74:I78)</f>
        <v>3471204.73</v>
      </c>
      <c r="J73" s="543">
        <f>SUM(J74:J78)</f>
        <v>3445819.08</v>
      </c>
      <c r="K73" s="543">
        <f>SUM(K74:K78)</f>
        <v>25385.65</v>
      </c>
      <c r="L73" s="391">
        <f t="shared" si="0"/>
        <v>0.4643634114985706</v>
      </c>
      <c r="M73" s="417">
        <f>I73/I91</f>
        <v>0.15807880378933814</v>
      </c>
    </row>
    <row r="74" spans="1:13" ht="15.75">
      <c r="A74" s="404"/>
      <c r="B74" s="409" t="s">
        <v>160</v>
      </c>
      <c r="C74" s="933" t="s">
        <v>161</v>
      </c>
      <c r="D74" s="894"/>
      <c r="E74" s="894"/>
      <c r="F74" s="895"/>
      <c r="G74" s="546">
        <v>7077529</v>
      </c>
      <c r="H74" s="546">
        <v>7077529</v>
      </c>
      <c r="I74" s="546">
        <v>3032074</v>
      </c>
      <c r="J74" s="546">
        <f>I74</f>
        <v>3032074</v>
      </c>
      <c r="K74" s="546"/>
      <c r="L74" s="396">
        <f t="shared" si="0"/>
        <v>0.42840855897587987</v>
      </c>
      <c r="M74" s="414">
        <f>I74/I91</f>
        <v>0.13808077258547458</v>
      </c>
    </row>
    <row r="75" spans="1:13" ht="15.75">
      <c r="A75" s="404"/>
      <c r="B75" s="409" t="s">
        <v>162</v>
      </c>
      <c r="C75" s="888" t="s">
        <v>163</v>
      </c>
      <c r="D75" s="894"/>
      <c r="E75" s="894"/>
      <c r="F75" s="895"/>
      <c r="G75" s="540">
        <v>85000</v>
      </c>
      <c r="H75" s="540">
        <v>228214</v>
      </c>
      <c r="I75" s="540">
        <v>352137.38</v>
      </c>
      <c r="J75" s="540">
        <f>I75</f>
        <v>352137.38</v>
      </c>
      <c r="K75" s="540">
        <v>0</v>
      </c>
      <c r="L75" s="396">
        <f t="shared" si="0"/>
        <v>1.5430139255260413</v>
      </c>
      <c r="M75" s="414">
        <f>I75/I91</f>
        <v>0.016036350526611436</v>
      </c>
    </row>
    <row r="76" spans="1:13" ht="57.75" customHeight="1">
      <c r="A76" s="404"/>
      <c r="B76" s="397" t="s">
        <v>86</v>
      </c>
      <c r="C76" s="888" t="s">
        <v>236</v>
      </c>
      <c r="D76" s="889"/>
      <c r="E76" s="889"/>
      <c r="F76" s="890"/>
      <c r="G76" s="540">
        <v>70000</v>
      </c>
      <c r="H76" s="540">
        <v>70000</v>
      </c>
      <c r="I76" s="541">
        <v>25385.65</v>
      </c>
      <c r="J76" s="541">
        <v>0</v>
      </c>
      <c r="K76" s="541">
        <f>I76</f>
        <v>25385.65</v>
      </c>
      <c r="L76" s="396">
        <v>0</v>
      </c>
      <c r="M76" s="414">
        <f>I76/I91</f>
        <v>0.0011560635276660308</v>
      </c>
    </row>
    <row r="77" spans="1:13" ht="35.25" customHeight="1">
      <c r="A77" s="404"/>
      <c r="B77" s="406" t="s">
        <v>164</v>
      </c>
      <c r="C77" s="888" t="s">
        <v>165</v>
      </c>
      <c r="D77" s="894"/>
      <c r="E77" s="894"/>
      <c r="F77" s="895"/>
      <c r="G77" s="540">
        <v>98947</v>
      </c>
      <c r="H77" s="540">
        <v>98947</v>
      </c>
      <c r="I77" s="540">
        <v>6336</v>
      </c>
      <c r="J77" s="540">
        <f>I77</f>
        <v>6336</v>
      </c>
      <c r="K77" s="540">
        <v>0</v>
      </c>
      <c r="L77" s="396">
        <f t="shared" si="0"/>
        <v>0.06403428097870577</v>
      </c>
      <c r="M77" s="414">
        <f>I77/I91</f>
        <v>0.00028854169624539734</v>
      </c>
    </row>
    <row r="78" spans="1:13" ht="15.75">
      <c r="A78" s="404"/>
      <c r="B78" s="407" t="s">
        <v>87</v>
      </c>
      <c r="C78" s="949" t="s">
        <v>237</v>
      </c>
      <c r="D78" s="949"/>
      <c r="E78" s="949"/>
      <c r="F78" s="950"/>
      <c r="G78" s="540">
        <v>500</v>
      </c>
      <c r="H78" s="540">
        <v>500</v>
      </c>
      <c r="I78" s="540">
        <v>55271.7</v>
      </c>
      <c r="J78" s="540">
        <f>I78</f>
        <v>55271.7</v>
      </c>
      <c r="K78" s="540"/>
      <c r="L78" s="396">
        <f t="shared" si="0"/>
        <v>110.54339999999999</v>
      </c>
      <c r="M78" s="414">
        <f>I78/I$91</f>
        <v>0.002517075453340708</v>
      </c>
    </row>
    <row r="79" spans="1:13" ht="15.75">
      <c r="A79" s="426" t="s">
        <v>35</v>
      </c>
      <c r="B79" s="410"/>
      <c r="C79" s="388" t="s">
        <v>166</v>
      </c>
      <c r="D79" s="389"/>
      <c r="E79" s="389"/>
      <c r="F79" s="390"/>
      <c r="G79" s="543">
        <f>SUM(G80:G81)</f>
        <v>14229252</v>
      </c>
      <c r="H79" s="543">
        <f>SUM(H80:H81)</f>
        <v>14296753</v>
      </c>
      <c r="I79" s="543">
        <f>SUM(I80:I81)</f>
        <v>8468248</v>
      </c>
      <c r="J79" s="543">
        <f>SUM(J80:J81)</f>
        <v>8468248</v>
      </c>
      <c r="K79" s="543">
        <f>SUM(K80:K81)</f>
        <v>0</v>
      </c>
      <c r="L79" s="391">
        <f>I79/H79</f>
        <v>0.5923196686688229</v>
      </c>
      <c r="M79" s="417">
        <f>I79/I91</f>
        <v>0.38564435639941497</v>
      </c>
    </row>
    <row r="80" spans="1:13" ht="28.5" customHeight="1">
      <c r="A80" s="404"/>
      <c r="B80" s="397" t="s">
        <v>167</v>
      </c>
      <c r="C80" s="940" t="s">
        <v>168</v>
      </c>
      <c r="D80" s="941"/>
      <c r="E80" s="941"/>
      <c r="F80" s="942"/>
      <c r="G80" s="537">
        <v>11371425</v>
      </c>
      <c r="H80" s="537">
        <v>11438926</v>
      </c>
      <c r="I80" s="537">
        <v>7039336</v>
      </c>
      <c r="J80" s="537">
        <f>I80</f>
        <v>7039336</v>
      </c>
      <c r="K80" s="537">
        <v>0</v>
      </c>
      <c r="L80" s="396">
        <f>I80/H80</f>
        <v>0.6153843463975551</v>
      </c>
      <c r="M80" s="414">
        <f>I80/I91</f>
        <v>0.32057164613025413</v>
      </c>
    </row>
    <row r="81" spans="1:13" ht="29.25" customHeight="1">
      <c r="A81" s="404"/>
      <c r="B81" s="397" t="s">
        <v>167</v>
      </c>
      <c r="C81" s="940" t="s">
        <v>169</v>
      </c>
      <c r="D81" s="941"/>
      <c r="E81" s="941"/>
      <c r="F81" s="942"/>
      <c r="G81" s="537">
        <v>2857827</v>
      </c>
      <c r="H81" s="537">
        <v>2857827</v>
      </c>
      <c r="I81" s="537">
        <v>1428912</v>
      </c>
      <c r="J81" s="537">
        <f>I81</f>
        <v>1428912</v>
      </c>
      <c r="K81" s="537">
        <v>0</v>
      </c>
      <c r="L81" s="396">
        <f>I81/H81</f>
        <v>0.49999947512568116</v>
      </c>
      <c r="M81" s="414">
        <f>I81/I91</f>
        <v>0.06507271026916085</v>
      </c>
    </row>
    <row r="82" spans="1:13" ht="24.75" customHeight="1">
      <c r="A82" s="426" t="s">
        <v>36</v>
      </c>
      <c r="B82" s="411"/>
      <c r="C82" s="412" t="s">
        <v>93</v>
      </c>
      <c r="D82" s="389"/>
      <c r="E82" s="389"/>
      <c r="F82" s="390"/>
      <c r="G82" s="550">
        <f>SUM(G83:G89)</f>
        <v>7038146</v>
      </c>
      <c r="H82" s="550">
        <f>SUM(H83:H89)</f>
        <v>7773519.33</v>
      </c>
      <c r="I82" s="550">
        <f>SUM(I83:I89)</f>
        <v>2865677.33</v>
      </c>
      <c r="J82" s="550">
        <f>SUM(J83:J89)</f>
        <v>2865677.33</v>
      </c>
      <c r="K82" s="544">
        <f>SUM(K83:K89)</f>
        <v>0</v>
      </c>
      <c r="L82" s="391">
        <f>I82/H82</f>
        <v>0.36864606728906146</v>
      </c>
      <c r="M82" s="417">
        <f>I82/I91</f>
        <v>0.13050306150413213</v>
      </c>
    </row>
    <row r="83" spans="1:13" ht="30.75" customHeight="1">
      <c r="A83" s="404"/>
      <c r="B83" s="939" t="s">
        <v>170</v>
      </c>
      <c r="C83" s="940" t="s">
        <v>171</v>
      </c>
      <c r="D83" s="941"/>
      <c r="E83" s="941"/>
      <c r="F83" s="942"/>
      <c r="G83" s="537"/>
      <c r="H83" s="537"/>
      <c r="I83" s="537"/>
      <c r="J83" s="537"/>
      <c r="K83" s="537"/>
      <c r="L83" s="396"/>
      <c r="M83" s="414"/>
    </row>
    <row r="84" spans="1:13" ht="29.25" customHeight="1">
      <c r="A84" s="404"/>
      <c r="B84" s="939"/>
      <c r="C84" s="943"/>
      <c r="D84" s="941"/>
      <c r="E84" s="941"/>
      <c r="F84" s="942"/>
      <c r="G84" s="537">
        <v>3862672</v>
      </c>
      <c r="H84" s="537">
        <v>4271445.33</v>
      </c>
      <c r="I84" s="537">
        <v>2344405.33</v>
      </c>
      <c r="J84" s="537">
        <f>I84</f>
        <v>2344405.33</v>
      </c>
      <c r="K84" s="537">
        <v>0</v>
      </c>
      <c r="L84" s="396">
        <f>I84/H84</f>
        <v>0.5488552817320034</v>
      </c>
      <c r="M84" s="414">
        <f>I84/I91</f>
        <v>0.10676431354244799</v>
      </c>
    </row>
    <row r="85" spans="1:13" ht="63.75" customHeight="1">
      <c r="A85" s="404"/>
      <c r="B85" s="397" t="s">
        <v>193</v>
      </c>
      <c r="C85" s="944" t="s">
        <v>196</v>
      </c>
      <c r="D85" s="945"/>
      <c r="E85" s="945"/>
      <c r="F85" s="946"/>
      <c r="G85" s="537">
        <v>800</v>
      </c>
      <c r="H85" s="537">
        <v>800</v>
      </c>
      <c r="I85" s="537">
        <v>400</v>
      </c>
      <c r="J85" s="537">
        <f>I85</f>
        <v>400</v>
      </c>
      <c r="K85" s="537">
        <v>0</v>
      </c>
      <c r="L85" s="396">
        <f>I85/H85</f>
        <v>0.5</v>
      </c>
      <c r="M85" s="414">
        <f>I85/I91</f>
        <v>1.8216016177108416E-05</v>
      </c>
    </row>
    <row r="86" spans="1:13" ht="15.75">
      <c r="A86" s="404"/>
      <c r="B86" s="392" t="s">
        <v>172</v>
      </c>
      <c r="C86" s="940" t="s">
        <v>454</v>
      </c>
      <c r="D86" s="941"/>
      <c r="E86" s="941"/>
      <c r="F86" s="942"/>
      <c r="G86" s="537"/>
      <c r="H86" s="537"/>
      <c r="I86" s="537"/>
      <c r="J86" s="537"/>
      <c r="K86" s="537"/>
      <c r="L86" s="396"/>
      <c r="M86" s="414"/>
    </row>
    <row r="87" spans="1:13" ht="15.75">
      <c r="A87" s="404"/>
      <c r="B87" s="392"/>
      <c r="C87" s="943"/>
      <c r="D87" s="941"/>
      <c r="E87" s="941"/>
      <c r="F87" s="942"/>
      <c r="G87" s="537">
        <v>2368900</v>
      </c>
      <c r="H87" s="537">
        <v>2623000</v>
      </c>
      <c r="I87" s="537">
        <v>0</v>
      </c>
      <c r="J87" s="537">
        <v>0</v>
      </c>
      <c r="K87" s="537">
        <f>I87</f>
        <v>0</v>
      </c>
      <c r="L87" s="396">
        <f>I87/H87</f>
        <v>0</v>
      </c>
      <c r="M87" s="414">
        <f>I87/I91</f>
        <v>0</v>
      </c>
    </row>
    <row r="88" spans="1:13" ht="15.75">
      <c r="A88" s="404"/>
      <c r="B88" s="937" t="s">
        <v>173</v>
      </c>
      <c r="C88" s="888" t="s">
        <v>174</v>
      </c>
      <c r="D88" s="889"/>
      <c r="E88" s="889"/>
      <c r="F88" s="890"/>
      <c r="G88" s="537"/>
      <c r="H88" s="537"/>
      <c r="I88" s="537"/>
      <c r="J88" s="537"/>
      <c r="K88" s="537"/>
      <c r="L88" s="396"/>
      <c r="M88" s="414"/>
    </row>
    <row r="89" spans="1:13" ht="15.75">
      <c r="A89" s="404"/>
      <c r="B89" s="937"/>
      <c r="C89" s="938"/>
      <c r="D89" s="889"/>
      <c r="E89" s="889"/>
      <c r="F89" s="890"/>
      <c r="G89" s="537">
        <v>805774</v>
      </c>
      <c r="H89" s="537">
        <v>878274</v>
      </c>
      <c r="I89" s="537">
        <v>520872</v>
      </c>
      <c r="J89" s="537">
        <f>I89</f>
        <v>520872</v>
      </c>
      <c r="K89" s="537">
        <v>0</v>
      </c>
      <c r="L89" s="396">
        <f>I89/H89</f>
        <v>0.5930632126192965</v>
      </c>
      <c r="M89" s="414">
        <f>I89/I91</f>
        <v>0.023720531945507037</v>
      </c>
    </row>
    <row r="90" spans="1:13" ht="15.75">
      <c r="A90" s="404"/>
      <c r="B90" s="392"/>
      <c r="C90" s="413"/>
      <c r="D90" s="389"/>
      <c r="E90" s="389"/>
      <c r="F90" s="416"/>
      <c r="G90" s="551"/>
      <c r="H90" s="551"/>
      <c r="I90" s="547"/>
      <c r="J90" s="551"/>
      <c r="K90" s="551"/>
      <c r="L90" s="396"/>
      <c r="M90" s="414"/>
    </row>
    <row r="91" spans="1:13" s="147" customFormat="1" ht="16.5" thickBot="1">
      <c r="A91" s="427"/>
      <c r="B91" s="148"/>
      <c r="C91" s="149" t="s">
        <v>37</v>
      </c>
      <c r="D91" s="150"/>
      <c r="E91" s="150"/>
      <c r="F91" s="151"/>
      <c r="G91" s="552">
        <f>G82+G79+G12</f>
        <v>49794748.74</v>
      </c>
      <c r="H91" s="553">
        <f>H82+H79+H12</f>
        <v>52511294.07</v>
      </c>
      <c r="I91" s="554">
        <f>I82+I79+I12</f>
        <v>21958698.11</v>
      </c>
      <c r="J91" s="554">
        <f>J82+J79+J12</f>
        <v>21038296.73</v>
      </c>
      <c r="K91" s="554">
        <f>K82+K79+K12</f>
        <v>920401.38</v>
      </c>
      <c r="L91" s="152">
        <f>I91/H91</f>
        <v>0.41817095729402576</v>
      </c>
      <c r="M91" s="420">
        <f>I91/I91</f>
        <v>1</v>
      </c>
    </row>
    <row r="92" ht="12.75">
      <c r="H92" s="165"/>
    </row>
    <row r="93" spans="4:10" ht="15.75">
      <c r="D93" s="19"/>
      <c r="E93" s="947"/>
      <c r="F93" s="948"/>
      <c r="G93" s="948"/>
      <c r="H93" s="948"/>
      <c r="I93" s="20"/>
      <c r="J93" s="19"/>
    </row>
    <row r="94" ht="12.75">
      <c r="H94" s="165"/>
    </row>
    <row r="95" ht="12.75">
      <c r="H95" s="165"/>
    </row>
    <row r="96" ht="12.75">
      <c r="H96" s="165"/>
    </row>
    <row r="97" ht="12.75">
      <c r="H97" s="165"/>
    </row>
    <row r="98" ht="12.75">
      <c r="H98" s="165"/>
    </row>
    <row r="99" ht="12.75">
      <c r="H99" s="165"/>
    </row>
    <row r="100" ht="12.75">
      <c r="H100" s="165"/>
    </row>
    <row r="101" ht="12.75">
      <c r="H101" s="165"/>
    </row>
    <row r="102" ht="12.75">
      <c r="H102" s="165"/>
    </row>
    <row r="103" ht="12.75">
      <c r="H103" s="165"/>
    </row>
    <row r="104" ht="12.75">
      <c r="H104" s="165"/>
    </row>
    <row r="105" ht="12.75">
      <c r="H105" s="165"/>
    </row>
    <row r="106" ht="12.75">
      <c r="H106" s="165"/>
    </row>
    <row r="107" ht="12.75">
      <c r="H107" s="165"/>
    </row>
    <row r="108" ht="12.75">
      <c r="H108" s="165"/>
    </row>
    <row r="109" ht="12.75">
      <c r="H109" s="165"/>
    </row>
    <row r="110" ht="12.75">
      <c r="H110" s="165"/>
    </row>
    <row r="111" ht="12.75">
      <c r="H111" s="165"/>
    </row>
    <row r="112" ht="12.75">
      <c r="H112" s="165"/>
    </row>
    <row r="113" ht="12.75">
      <c r="H113" s="165"/>
    </row>
    <row r="114" ht="12.75">
      <c r="H114" s="165"/>
    </row>
    <row r="115" ht="12.75">
      <c r="H115" s="165"/>
    </row>
    <row r="116" ht="12.75">
      <c r="H116" s="165"/>
    </row>
    <row r="117" ht="12.75">
      <c r="H117" s="165"/>
    </row>
    <row r="118" ht="12.75">
      <c r="H118" s="165"/>
    </row>
    <row r="119" ht="12.75">
      <c r="H119" s="165"/>
    </row>
    <row r="120" ht="12.75">
      <c r="H120" s="165"/>
    </row>
    <row r="121" ht="12.75">
      <c r="H121" s="165"/>
    </row>
    <row r="122" ht="12.75">
      <c r="H122" s="165"/>
    </row>
    <row r="123" ht="12.75">
      <c r="H123" s="165"/>
    </row>
    <row r="124" ht="12.75">
      <c r="H124" s="165"/>
    </row>
    <row r="125" ht="12.75">
      <c r="H125" s="165"/>
    </row>
    <row r="126" ht="12.75">
      <c r="H126" s="165"/>
    </row>
    <row r="127" ht="12.75">
      <c r="H127" s="165"/>
    </row>
    <row r="128" ht="12.75">
      <c r="H128" s="165"/>
    </row>
    <row r="129" ht="12.75">
      <c r="H129" s="165"/>
    </row>
    <row r="130" ht="12.75">
      <c r="H130" s="165"/>
    </row>
    <row r="131" ht="12.75">
      <c r="H131" s="165"/>
    </row>
    <row r="132" ht="12.75">
      <c r="H132" s="165"/>
    </row>
    <row r="133" ht="12.75">
      <c r="H133" s="165"/>
    </row>
    <row r="134" ht="12.75">
      <c r="H134" s="165"/>
    </row>
    <row r="135" ht="12.75">
      <c r="H135" s="165"/>
    </row>
    <row r="136" ht="12.75">
      <c r="H136" s="165"/>
    </row>
    <row r="137" ht="12.75">
      <c r="H137" s="165"/>
    </row>
    <row r="138" ht="12.75">
      <c r="H138" s="165"/>
    </row>
    <row r="139" ht="12.75">
      <c r="H139" s="165"/>
    </row>
    <row r="140" ht="12.75">
      <c r="H140" s="165"/>
    </row>
    <row r="141" ht="12.75">
      <c r="H141" s="165"/>
    </row>
    <row r="142" ht="12.75">
      <c r="H142" s="165"/>
    </row>
    <row r="143" ht="12.75">
      <c r="H143" s="165"/>
    </row>
    <row r="144" ht="12.75">
      <c r="H144" s="165"/>
    </row>
    <row r="145" ht="12.75">
      <c r="H145" s="165"/>
    </row>
    <row r="146" ht="12.75">
      <c r="H146" s="165"/>
    </row>
    <row r="147" ht="12.75">
      <c r="H147" s="165"/>
    </row>
    <row r="148" ht="12.75">
      <c r="H148" s="165"/>
    </row>
    <row r="149" ht="12.75">
      <c r="H149" s="165"/>
    </row>
    <row r="150" ht="12.75">
      <c r="H150" s="165"/>
    </row>
    <row r="151" ht="12.75">
      <c r="H151" s="165"/>
    </row>
    <row r="152" ht="12.75">
      <c r="H152" s="165"/>
    </row>
    <row r="153" ht="12.75">
      <c r="H153" s="165"/>
    </row>
    <row r="154" ht="12.75">
      <c r="H154" s="165"/>
    </row>
    <row r="155" ht="12.75">
      <c r="H155" s="165"/>
    </row>
    <row r="156" ht="12.75">
      <c r="H156" s="165"/>
    </row>
    <row r="157" ht="12.75">
      <c r="H157" s="165"/>
    </row>
    <row r="158" ht="12.75">
      <c r="H158" s="165"/>
    </row>
    <row r="159" ht="12.75">
      <c r="H159" s="165"/>
    </row>
    <row r="160" ht="12.75">
      <c r="H160" s="165"/>
    </row>
    <row r="161" ht="12.75">
      <c r="H161" s="165"/>
    </row>
    <row r="162" ht="12.75">
      <c r="H162" s="165"/>
    </row>
    <row r="163" ht="12.75">
      <c r="H163" s="165"/>
    </row>
    <row r="164" ht="12.75">
      <c r="H164" s="165"/>
    </row>
    <row r="165" ht="12.75">
      <c r="H165" s="165"/>
    </row>
    <row r="166" ht="12.75">
      <c r="H166" s="165"/>
    </row>
    <row r="167" ht="12.75">
      <c r="H167" s="165"/>
    </row>
    <row r="168" ht="12.75">
      <c r="H168" s="165"/>
    </row>
    <row r="169" ht="12.75">
      <c r="H169" s="165"/>
    </row>
    <row r="170" ht="12.75">
      <c r="H170" s="165"/>
    </row>
    <row r="171" ht="12.75">
      <c r="H171" s="165"/>
    </row>
    <row r="172" ht="12.75">
      <c r="H172" s="165"/>
    </row>
    <row r="173" ht="12.75">
      <c r="H173" s="165"/>
    </row>
    <row r="174" ht="12.75">
      <c r="H174" s="165"/>
    </row>
    <row r="175" ht="12.75">
      <c r="H175" s="165"/>
    </row>
    <row r="176" ht="12.75">
      <c r="H176" s="165"/>
    </row>
    <row r="177" ht="12.75">
      <c r="H177" s="165"/>
    </row>
    <row r="178" ht="12.75">
      <c r="H178" s="165"/>
    </row>
    <row r="179" ht="12.75">
      <c r="H179" s="165"/>
    </row>
    <row r="180" ht="12.75">
      <c r="H180" s="165"/>
    </row>
    <row r="181" ht="12.75">
      <c r="H181" s="165"/>
    </row>
    <row r="182" ht="12.75">
      <c r="H182" s="165"/>
    </row>
    <row r="183" ht="12.75">
      <c r="H183" s="165"/>
    </row>
    <row r="184" ht="12.75">
      <c r="H184" s="165"/>
    </row>
    <row r="185" ht="12.75">
      <c r="H185" s="165"/>
    </row>
    <row r="186" ht="12.75">
      <c r="H186" s="165"/>
    </row>
    <row r="187" ht="12.75">
      <c r="H187" s="165"/>
    </row>
    <row r="188" ht="12.75">
      <c r="H188" s="165"/>
    </row>
    <row r="189" ht="12.75">
      <c r="H189" s="165"/>
    </row>
    <row r="190" ht="12.75">
      <c r="H190" s="165"/>
    </row>
    <row r="191" ht="12.75">
      <c r="H191" s="165"/>
    </row>
    <row r="192" ht="12.75">
      <c r="H192" s="165"/>
    </row>
    <row r="193" ht="12.75">
      <c r="H193" s="165"/>
    </row>
    <row r="194" ht="12.75">
      <c r="H194" s="165"/>
    </row>
    <row r="195" ht="12.75">
      <c r="H195" s="165"/>
    </row>
    <row r="196" ht="12.75">
      <c r="H196" s="165"/>
    </row>
    <row r="197" ht="12.75">
      <c r="H197" s="165"/>
    </row>
    <row r="198" ht="12.75">
      <c r="H198" s="165"/>
    </row>
    <row r="199" ht="12.75">
      <c r="H199" s="165"/>
    </row>
    <row r="200" ht="12.75">
      <c r="H200" s="165"/>
    </row>
    <row r="201" ht="12.75">
      <c r="H201" s="165"/>
    </row>
    <row r="202" ht="12.75">
      <c r="H202" s="165"/>
    </row>
    <row r="203" ht="12.75">
      <c r="H203" s="165"/>
    </row>
    <row r="204" ht="12.75">
      <c r="H204" s="165"/>
    </row>
    <row r="205" ht="12.75">
      <c r="H205" s="165"/>
    </row>
    <row r="206" ht="12.75">
      <c r="H206" s="165"/>
    </row>
    <row r="207" ht="12.75">
      <c r="H207" s="165"/>
    </row>
    <row r="208" ht="12.75">
      <c r="H208" s="165"/>
    </row>
    <row r="209" ht="12.75">
      <c r="H209" s="165"/>
    </row>
    <row r="210" ht="12.75">
      <c r="H210" s="165"/>
    </row>
    <row r="211" ht="12.75">
      <c r="H211" s="165"/>
    </row>
    <row r="212" ht="12.75">
      <c r="H212" s="165"/>
    </row>
    <row r="213" ht="12.75">
      <c r="H213" s="165"/>
    </row>
    <row r="214" ht="12.75">
      <c r="H214" s="165"/>
    </row>
    <row r="215" ht="12.75">
      <c r="H215" s="165"/>
    </row>
    <row r="216" ht="12.75">
      <c r="H216" s="165"/>
    </row>
    <row r="217" ht="12.75">
      <c r="H217" s="165"/>
    </row>
    <row r="218" ht="12.75">
      <c r="H218" s="165"/>
    </row>
    <row r="219" ht="12.75">
      <c r="H219" s="165"/>
    </row>
    <row r="220" ht="12.75">
      <c r="H220" s="165"/>
    </row>
    <row r="221" ht="12.75">
      <c r="H221" s="165"/>
    </row>
    <row r="222" ht="12.75">
      <c r="H222" s="165"/>
    </row>
    <row r="223" ht="12.75">
      <c r="H223" s="165"/>
    </row>
    <row r="224" ht="12.75">
      <c r="H224" s="165"/>
    </row>
    <row r="225" ht="12.75">
      <c r="H225" s="165"/>
    </row>
    <row r="226" ht="12.75">
      <c r="H226" s="165"/>
    </row>
    <row r="227" ht="12.75">
      <c r="H227" s="165"/>
    </row>
    <row r="228" ht="12.75">
      <c r="H228" s="165"/>
    </row>
    <row r="229" ht="12.75">
      <c r="H229" s="165"/>
    </row>
    <row r="230" ht="12.75">
      <c r="H230" s="165"/>
    </row>
    <row r="231" ht="12.75">
      <c r="H231" s="165"/>
    </row>
    <row r="232" ht="12.75">
      <c r="H232" s="165"/>
    </row>
    <row r="233" ht="12.75">
      <c r="H233" s="165"/>
    </row>
    <row r="234" ht="12.75">
      <c r="H234" s="165"/>
    </row>
    <row r="235" ht="12.75">
      <c r="H235" s="165"/>
    </row>
    <row r="236" ht="12.75">
      <c r="H236" s="165"/>
    </row>
    <row r="237" ht="12.75">
      <c r="H237" s="165"/>
    </row>
    <row r="238" ht="12.75">
      <c r="H238" s="165"/>
    </row>
    <row r="239" ht="12.75">
      <c r="H239" s="165"/>
    </row>
    <row r="240" ht="12.75">
      <c r="H240" s="165"/>
    </row>
    <row r="241" ht="12.75">
      <c r="H241" s="165"/>
    </row>
    <row r="242" ht="12.75">
      <c r="H242" s="165"/>
    </row>
    <row r="243" ht="12.75">
      <c r="H243" s="165"/>
    </row>
    <row r="244" ht="12.75">
      <c r="H244" s="165"/>
    </row>
    <row r="245" ht="12.75">
      <c r="H245" s="165"/>
    </row>
    <row r="246" ht="12.75">
      <c r="H246" s="165"/>
    </row>
    <row r="247" ht="12.75">
      <c r="H247" s="165"/>
    </row>
    <row r="248" ht="12.75">
      <c r="H248" s="165"/>
    </row>
    <row r="249" ht="12.75">
      <c r="H249" s="165"/>
    </row>
    <row r="250" ht="12.75">
      <c r="H250" s="165"/>
    </row>
    <row r="251" ht="12.75">
      <c r="H251" s="165"/>
    </row>
    <row r="252" ht="12.75">
      <c r="H252" s="165"/>
    </row>
    <row r="253" ht="12.75">
      <c r="H253" s="165"/>
    </row>
    <row r="254" ht="12.75">
      <c r="H254" s="165"/>
    </row>
    <row r="255" ht="12.75">
      <c r="H255" s="165"/>
    </row>
    <row r="256" ht="12.75">
      <c r="H256" s="165"/>
    </row>
    <row r="257" ht="12.75">
      <c r="H257" s="165"/>
    </row>
    <row r="258" ht="12.75">
      <c r="H258" s="165"/>
    </row>
    <row r="259" ht="12.75">
      <c r="H259" s="165"/>
    </row>
    <row r="260" ht="12.75">
      <c r="H260" s="165"/>
    </row>
    <row r="261" ht="12.75">
      <c r="H261" s="165"/>
    </row>
    <row r="262" ht="12.75">
      <c r="H262" s="165"/>
    </row>
    <row r="263" ht="12.75">
      <c r="H263" s="165"/>
    </row>
    <row r="264" ht="12.75">
      <c r="H264" s="165"/>
    </row>
    <row r="265" ht="12.75">
      <c r="H265" s="165"/>
    </row>
    <row r="266" ht="12.75">
      <c r="H266" s="165"/>
    </row>
    <row r="267" ht="12.75">
      <c r="H267" s="165"/>
    </row>
    <row r="268" ht="12.75">
      <c r="H268" s="165"/>
    </row>
    <row r="269" ht="12.75">
      <c r="H269" s="165"/>
    </row>
    <row r="270" ht="12.75">
      <c r="H270" s="165"/>
    </row>
    <row r="271" ht="12.75">
      <c r="H271" s="165"/>
    </row>
    <row r="272" ht="12.75">
      <c r="H272" s="165"/>
    </row>
    <row r="273" ht="12.75">
      <c r="H273" s="165"/>
    </row>
    <row r="274" ht="12.75">
      <c r="H274" s="165"/>
    </row>
    <row r="275" ht="12.75">
      <c r="H275" s="165"/>
    </row>
    <row r="276" ht="12.75">
      <c r="H276" s="165"/>
    </row>
    <row r="277" ht="12.75">
      <c r="H277" s="165"/>
    </row>
    <row r="278" ht="12.75">
      <c r="H278" s="165"/>
    </row>
    <row r="279" ht="12.75">
      <c r="H279" s="165"/>
    </row>
    <row r="280" ht="12.75">
      <c r="H280" s="165"/>
    </row>
    <row r="281" ht="12.75">
      <c r="H281" s="165"/>
    </row>
    <row r="282" ht="12.75">
      <c r="H282" s="165"/>
    </row>
    <row r="283" ht="12.75">
      <c r="H283" s="165"/>
    </row>
    <row r="284" ht="12.75">
      <c r="H284" s="165"/>
    </row>
    <row r="285" ht="12.75">
      <c r="H285" s="165"/>
    </row>
    <row r="286" ht="12.75">
      <c r="H286" s="165"/>
    </row>
    <row r="287" ht="12.75">
      <c r="H287" s="165"/>
    </row>
    <row r="288" ht="12.75">
      <c r="H288" s="165"/>
    </row>
    <row r="289" ht="12.75">
      <c r="H289" s="165"/>
    </row>
    <row r="290" ht="12.75">
      <c r="H290" s="165"/>
    </row>
    <row r="291" ht="12.75">
      <c r="H291" s="165"/>
    </row>
    <row r="292" ht="12.75">
      <c r="H292" s="165"/>
    </row>
    <row r="293" ht="12.75">
      <c r="H293" s="165"/>
    </row>
    <row r="294" ht="12.75">
      <c r="H294" s="165"/>
    </row>
    <row r="295" ht="12.75">
      <c r="H295" s="165"/>
    </row>
    <row r="296" ht="12.75">
      <c r="H296" s="165"/>
    </row>
    <row r="297" ht="12.75">
      <c r="H297" s="165"/>
    </row>
    <row r="298" ht="12.75">
      <c r="H298" s="165"/>
    </row>
    <row r="299" ht="12.75">
      <c r="H299" s="165"/>
    </row>
    <row r="300" ht="12.75">
      <c r="H300" s="165"/>
    </row>
    <row r="301" ht="12.75">
      <c r="H301" s="165"/>
    </row>
    <row r="302" ht="12.75">
      <c r="H302" s="165"/>
    </row>
    <row r="303" ht="12.75">
      <c r="H303" s="165"/>
    </row>
    <row r="304" ht="12.75">
      <c r="H304" s="165"/>
    </row>
    <row r="305" ht="12.75">
      <c r="H305" s="165"/>
    </row>
    <row r="306" ht="12.75">
      <c r="H306" s="165"/>
    </row>
    <row r="307" ht="12.75">
      <c r="H307" s="165"/>
    </row>
    <row r="308" ht="12.75">
      <c r="H308" s="165"/>
    </row>
    <row r="309" ht="12.75">
      <c r="H309" s="165"/>
    </row>
    <row r="310" ht="12.75">
      <c r="H310" s="165"/>
    </row>
    <row r="311" ht="12.75">
      <c r="H311" s="165"/>
    </row>
    <row r="312" ht="12.75">
      <c r="H312" s="165"/>
    </row>
    <row r="313" ht="12.75">
      <c r="H313" s="165"/>
    </row>
    <row r="314" ht="12.75">
      <c r="H314" s="165"/>
    </row>
    <row r="315" ht="12.75">
      <c r="H315" s="165"/>
    </row>
    <row r="316" ht="12.75">
      <c r="H316" s="165"/>
    </row>
    <row r="317" ht="12.75">
      <c r="H317" s="165"/>
    </row>
    <row r="318" ht="12.75">
      <c r="H318" s="165"/>
    </row>
    <row r="319" ht="12.75">
      <c r="H319" s="165"/>
    </row>
    <row r="320" ht="12.75">
      <c r="H320" s="165"/>
    </row>
    <row r="321" ht="12.75">
      <c r="H321" s="165"/>
    </row>
    <row r="322" ht="12.75">
      <c r="H322" s="165"/>
    </row>
    <row r="323" ht="12.75">
      <c r="H323" s="165"/>
    </row>
    <row r="324" ht="12.75">
      <c r="H324" s="165"/>
    </row>
    <row r="325" ht="12.75">
      <c r="H325" s="165"/>
    </row>
    <row r="326" ht="12.75">
      <c r="H326" s="165"/>
    </row>
    <row r="327" ht="12.75">
      <c r="H327" s="165"/>
    </row>
    <row r="328" ht="12.75">
      <c r="H328" s="165"/>
    </row>
    <row r="329" ht="12.75">
      <c r="H329" s="165"/>
    </row>
    <row r="330" ht="12.75">
      <c r="H330" s="165"/>
    </row>
    <row r="331" ht="12.75">
      <c r="H331" s="165"/>
    </row>
    <row r="332" ht="12.75">
      <c r="H332" s="165"/>
    </row>
    <row r="333" ht="12.75">
      <c r="H333" s="165"/>
    </row>
    <row r="334" ht="12.75">
      <c r="H334" s="165"/>
    </row>
    <row r="335" ht="12.75">
      <c r="H335" s="165"/>
    </row>
    <row r="336" ht="12.75">
      <c r="H336" s="165"/>
    </row>
    <row r="337" ht="12.75">
      <c r="H337" s="165"/>
    </row>
    <row r="338" ht="12.75">
      <c r="H338" s="165"/>
    </row>
    <row r="339" ht="12.75">
      <c r="H339" s="165"/>
    </row>
    <row r="340" ht="12.75">
      <c r="H340" s="165"/>
    </row>
    <row r="341" ht="12.75">
      <c r="H341" s="165"/>
    </row>
    <row r="342" ht="12.75">
      <c r="H342" s="165"/>
    </row>
    <row r="343" ht="12.75">
      <c r="H343" s="165"/>
    </row>
    <row r="344" ht="12.75">
      <c r="H344" s="165"/>
    </row>
    <row r="345" ht="12.75">
      <c r="H345" s="165"/>
    </row>
    <row r="346" ht="12.75">
      <c r="H346" s="165"/>
    </row>
    <row r="347" ht="12.75">
      <c r="H347" s="165"/>
    </row>
    <row r="348" ht="12.75">
      <c r="H348" s="165"/>
    </row>
    <row r="349" ht="12.75">
      <c r="H349" s="165"/>
    </row>
    <row r="350" ht="12.75">
      <c r="H350" s="165"/>
    </row>
    <row r="351" ht="12.75">
      <c r="H351" s="165"/>
    </row>
    <row r="352" ht="12.75">
      <c r="H352" s="165"/>
    </row>
    <row r="353" ht="12.75">
      <c r="H353" s="165"/>
    </row>
    <row r="354" ht="12.75">
      <c r="H354" s="165"/>
    </row>
    <row r="355" ht="12.75">
      <c r="H355" s="165"/>
    </row>
    <row r="356" ht="12.75">
      <c r="H356" s="165"/>
    </row>
    <row r="357" ht="12.75">
      <c r="H357" s="165"/>
    </row>
    <row r="358" ht="12.75">
      <c r="H358" s="165"/>
    </row>
    <row r="359" ht="12.75">
      <c r="H359" s="165"/>
    </row>
    <row r="360" ht="12.75">
      <c r="H360" s="165"/>
    </row>
    <row r="361" ht="12.75">
      <c r="H361" s="165"/>
    </row>
    <row r="362" ht="12.75">
      <c r="H362" s="165"/>
    </row>
    <row r="363" ht="12.75">
      <c r="H363" s="165"/>
    </row>
    <row r="364" ht="12.75">
      <c r="H364" s="165"/>
    </row>
    <row r="365" ht="12.75">
      <c r="H365" s="165"/>
    </row>
    <row r="366" ht="12.75">
      <c r="H366" s="165"/>
    </row>
    <row r="367" ht="12.75">
      <c r="H367" s="165"/>
    </row>
    <row r="368" ht="12.75">
      <c r="H368" s="165"/>
    </row>
    <row r="369" ht="12.75">
      <c r="H369" s="165"/>
    </row>
    <row r="370" ht="12.75">
      <c r="H370" s="165"/>
    </row>
    <row r="371" ht="12.75">
      <c r="H371" s="165"/>
    </row>
    <row r="372" ht="12.75">
      <c r="H372" s="165"/>
    </row>
    <row r="373" ht="12.75">
      <c r="H373" s="165"/>
    </row>
    <row r="374" ht="12.75">
      <c r="H374" s="165"/>
    </row>
    <row r="375" ht="12.75">
      <c r="H375" s="165"/>
    </row>
    <row r="376" ht="12.75">
      <c r="H376" s="165"/>
    </row>
    <row r="377" ht="12.75">
      <c r="H377" s="165"/>
    </row>
    <row r="378" ht="12.75">
      <c r="H378" s="165"/>
    </row>
    <row r="379" ht="12.75">
      <c r="H379" s="165"/>
    </row>
    <row r="380" ht="12.75">
      <c r="H380" s="165"/>
    </row>
    <row r="381" ht="12.75">
      <c r="H381" s="165"/>
    </row>
    <row r="382" ht="12.75">
      <c r="H382" s="165"/>
    </row>
    <row r="383" ht="12.75">
      <c r="H383" s="165"/>
    </row>
    <row r="384" ht="12.75">
      <c r="H384" s="165"/>
    </row>
    <row r="385" ht="12.75">
      <c r="H385" s="165"/>
    </row>
    <row r="386" ht="12.75">
      <c r="H386" s="165"/>
    </row>
    <row r="387" ht="12.75">
      <c r="H387" s="165"/>
    </row>
    <row r="388" ht="12.75">
      <c r="H388" s="165"/>
    </row>
    <row r="389" ht="12.75">
      <c r="H389" s="165"/>
    </row>
    <row r="390" ht="12.75">
      <c r="H390" s="165"/>
    </row>
    <row r="391" ht="12.75">
      <c r="H391" s="165"/>
    </row>
    <row r="392" ht="12.75">
      <c r="H392" s="165"/>
    </row>
    <row r="393" ht="12.75">
      <c r="H393" s="165"/>
    </row>
    <row r="394" ht="12.75">
      <c r="H394" s="165"/>
    </row>
    <row r="395" ht="12.75">
      <c r="H395" s="165"/>
    </row>
    <row r="396" ht="12.75">
      <c r="H396" s="165"/>
    </row>
    <row r="397" ht="12.75">
      <c r="H397" s="165"/>
    </row>
    <row r="398" ht="12.75">
      <c r="H398" s="165"/>
    </row>
    <row r="399" ht="12.75">
      <c r="H399" s="165"/>
    </row>
    <row r="400" ht="12.75">
      <c r="H400" s="165"/>
    </row>
    <row r="401" ht="12.75">
      <c r="H401" s="165"/>
    </row>
    <row r="402" ht="12.75">
      <c r="H402" s="165"/>
    </row>
    <row r="403" ht="12.75">
      <c r="H403" s="165"/>
    </row>
    <row r="404" ht="12.75">
      <c r="H404" s="165"/>
    </row>
    <row r="405" ht="12.75">
      <c r="H405" s="165"/>
    </row>
    <row r="406" ht="12.75">
      <c r="H406" s="165"/>
    </row>
    <row r="407" ht="12.75">
      <c r="H407" s="165"/>
    </row>
    <row r="408" ht="12.75">
      <c r="H408" s="165"/>
    </row>
    <row r="409" ht="12.75">
      <c r="H409" s="165"/>
    </row>
    <row r="410" ht="12.75">
      <c r="H410" s="165"/>
    </row>
    <row r="411" ht="12.75">
      <c r="H411" s="165"/>
    </row>
    <row r="412" ht="12.75">
      <c r="H412" s="165"/>
    </row>
    <row r="413" ht="12.75">
      <c r="H413" s="165"/>
    </row>
    <row r="414" ht="12.75">
      <c r="H414" s="165"/>
    </row>
    <row r="415" ht="12.75">
      <c r="H415" s="165"/>
    </row>
    <row r="416" ht="12.75">
      <c r="H416" s="165"/>
    </row>
    <row r="417" ht="12.75">
      <c r="H417" s="165"/>
    </row>
    <row r="418" ht="12.75">
      <c r="H418" s="165"/>
    </row>
    <row r="419" ht="12.75">
      <c r="H419" s="165"/>
    </row>
    <row r="420" ht="12.75">
      <c r="H420" s="165"/>
    </row>
    <row r="421" ht="12.75">
      <c r="H421" s="165"/>
    </row>
    <row r="422" ht="12.75">
      <c r="H422" s="165"/>
    </row>
    <row r="423" ht="12.75">
      <c r="H423" s="165"/>
    </row>
    <row r="424" ht="12.75">
      <c r="H424" s="165"/>
    </row>
    <row r="425" ht="12.75">
      <c r="H425" s="165"/>
    </row>
    <row r="426" ht="12.75">
      <c r="H426" s="165"/>
    </row>
    <row r="427" ht="12.75">
      <c r="H427" s="165"/>
    </row>
    <row r="428" ht="12.75">
      <c r="H428" s="165"/>
    </row>
    <row r="429" ht="12.75">
      <c r="H429" s="165"/>
    </row>
    <row r="430" ht="12.75">
      <c r="H430" s="165"/>
    </row>
    <row r="431" ht="12.75">
      <c r="H431" s="165"/>
    </row>
    <row r="432" ht="12.75">
      <c r="H432" s="165"/>
    </row>
    <row r="433" ht="12.75">
      <c r="H433" s="165"/>
    </row>
    <row r="434" ht="12.75">
      <c r="H434" s="165"/>
    </row>
    <row r="435" ht="12.75">
      <c r="H435" s="165"/>
    </row>
    <row r="436" ht="12.75">
      <c r="H436" s="165"/>
    </row>
    <row r="437" ht="12.75">
      <c r="H437" s="165"/>
    </row>
    <row r="438" ht="12.75">
      <c r="H438" s="165"/>
    </row>
    <row r="439" ht="12.75">
      <c r="H439" s="165"/>
    </row>
    <row r="440" ht="12.75">
      <c r="H440" s="165"/>
    </row>
    <row r="441" ht="12.75">
      <c r="H441" s="165"/>
    </row>
    <row r="442" ht="12.75">
      <c r="H442" s="165"/>
    </row>
    <row r="443" ht="12.75">
      <c r="H443" s="165"/>
    </row>
    <row r="444" ht="12.75">
      <c r="H444" s="165"/>
    </row>
    <row r="445" ht="12.75">
      <c r="H445" s="165"/>
    </row>
    <row r="446" ht="12.75">
      <c r="H446" s="165"/>
    </row>
    <row r="447" ht="12.75">
      <c r="H447" s="165"/>
    </row>
    <row r="448" ht="12.75">
      <c r="H448" s="165"/>
    </row>
    <row r="449" ht="12.75">
      <c r="H449" s="165"/>
    </row>
    <row r="450" ht="12.75">
      <c r="H450" s="165"/>
    </row>
    <row r="451" ht="12.75">
      <c r="H451" s="165"/>
    </row>
    <row r="452" ht="12.75">
      <c r="H452" s="165"/>
    </row>
    <row r="453" ht="12.75">
      <c r="H453" s="165"/>
    </row>
    <row r="454" ht="12.75">
      <c r="H454" s="165"/>
    </row>
    <row r="455" ht="12.75">
      <c r="H455" s="165"/>
    </row>
    <row r="456" ht="12.75">
      <c r="H456" s="165"/>
    </row>
    <row r="457" ht="12.75">
      <c r="H457" s="165"/>
    </row>
    <row r="458" ht="12.75">
      <c r="H458" s="165"/>
    </row>
    <row r="459" ht="12.75">
      <c r="H459" s="165"/>
    </row>
    <row r="460" ht="12.75">
      <c r="H460" s="165"/>
    </row>
    <row r="461" ht="12.75">
      <c r="H461" s="165"/>
    </row>
    <row r="462" ht="12.75">
      <c r="H462" s="165"/>
    </row>
    <row r="463" ht="12.75">
      <c r="H463" s="165"/>
    </row>
    <row r="464" ht="12.75">
      <c r="H464" s="165"/>
    </row>
    <row r="465" ht="12.75">
      <c r="H465" s="165"/>
    </row>
    <row r="466" ht="12.75">
      <c r="H466" s="165"/>
    </row>
    <row r="467" ht="12.75">
      <c r="H467" s="165"/>
    </row>
    <row r="468" ht="12.75">
      <c r="H468" s="165"/>
    </row>
    <row r="469" ht="12.75">
      <c r="H469" s="165"/>
    </row>
    <row r="470" ht="12.75">
      <c r="H470" s="165"/>
    </row>
    <row r="471" ht="12.75">
      <c r="H471" s="165"/>
    </row>
    <row r="472" ht="12.75">
      <c r="H472" s="165"/>
    </row>
    <row r="473" ht="12.75">
      <c r="H473" s="165"/>
    </row>
    <row r="474" ht="12.75">
      <c r="H474" s="165"/>
    </row>
    <row r="475" ht="12.75">
      <c r="H475" s="165"/>
    </row>
    <row r="476" ht="12.75">
      <c r="H476" s="165"/>
    </row>
    <row r="477" ht="12.75">
      <c r="H477" s="165"/>
    </row>
    <row r="478" ht="12.75">
      <c r="H478" s="165"/>
    </row>
    <row r="479" ht="12.75">
      <c r="H479" s="165"/>
    </row>
    <row r="480" ht="12.75">
      <c r="H480" s="165"/>
    </row>
    <row r="481" ht="12.75">
      <c r="H481" s="165"/>
    </row>
    <row r="482" ht="12.75">
      <c r="H482" s="165"/>
    </row>
    <row r="483" ht="12.75">
      <c r="H483" s="165"/>
    </row>
    <row r="484" ht="12.75">
      <c r="H484" s="165"/>
    </row>
    <row r="485" ht="12.75">
      <c r="H485" s="165"/>
    </row>
    <row r="486" ht="12.75">
      <c r="H486" s="165"/>
    </row>
    <row r="487" ht="12.75">
      <c r="H487" s="165"/>
    </row>
    <row r="488" ht="12.75">
      <c r="H488" s="165"/>
    </row>
    <row r="489" ht="12.75">
      <c r="H489" s="165"/>
    </row>
    <row r="490" ht="12.75">
      <c r="H490" s="165"/>
    </row>
    <row r="491" ht="12.75">
      <c r="H491" s="165"/>
    </row>
    <row r="492" ht="12.75">
      <c r="H492" s="165"/>
    </row>
    <row r="493" ht="12.75">
      <c r="H493" s="165"/>
    </row>
    <row r="494" ht="12.75">
      <c r="H494" s="165"/>
    </row>
    <row r="495" ht="12.75">
      <c r="H495" s="165"/>
    </row>
    <row r="496" ht="12.75">
      <c r="H496" s="165"/>
    </row>
    <row r="497" ht="12.75">
      <c r="H497" s="165"/>
    </row>
    <row r="498" ht="12.75">
      <c r="H498" s="165"/>
    </row>
    <row r="499" ht="12.75">
      <c r="H499" s="165"/>
    </row>
    <row r="500" ht="12.75">
      <c r="H500" s="165"/>
    </row>
    <row r="501" ht="12.75">
      <c r="H501" s="165"/>
    </row>
    <row r="502" ht="12.75">
      <c r="H502" s="165"/>
    </row>
    <row r="503" ht="12.75">
      <c r="H503" s="165"/>
    </row>
    <row r="504" ht="12.75">
      <c r="H504" s="165"/>
    </row>
    <row r="505" ht="12.75">
      <c r="H505" s="165"/>
    </row>
    <row r="506" ht="12.75">
      <c r="H506" s="165"/>
    </row>
    <row r="507" ht="12.75">
      <c r="H507" s="165"/>
    </row>
    <row r="508" ht="12.75">
      <c r="H508" s="165"/>
    </row>
    <row r="509" ht="12.75">
      <c r="H509" s="165"/>
    </row>
    <row r="510" ht="12.75">
      <c r="H510" s="165"/>
    </row>
    <row r="511" ht="12.75">
      <c r="H511" s="165"/>
    </row>
    <row r="512" ht="12.75">
      <c r="H512" s="165"/>
    </row>
    <row r="513" ht="12.75">
      <c r="H513" s="165"/>
    </row>
    <row r="514" ht="12.75">
      <c r="H514" s="165"/>
    </row>
    <row r="515" ht="12.75">
      <c r="H515" s="165"/>
    </row>
    <row r="516" ht="12.75">
      <c r="H516" s="165"/>
    </row>
    <row r="517" ht="12.75">
      <c r="H517" s="165"/>
    </row>
    <row r="518" ht="12.75">
      <c r="H518" s="165"/>
    </row>
    <row r="519" ht="12.75">
      <c r="H519" s="165"/>
    </row>
    <row r="520" ht="12.75">
      <c r="H520" s="165"/>
    </row>
    <row r="521" ht="12.75">
      <c r="H521" s="165"/>
    </row>
    <row r="522" ht="12.75">
      <c r="H522" s="165"/>
    </row>
    <row r="523" ht="12.75">
      <c r="H523" s="165"/>
    </row>
    <row r="524" ht="12.75">
      <c r="H524" s="165"/>
    </row>
    <row r="525" ht="12.75">
      <c r="H525" s="165"/>
    </row>
    <row r="526" ht="12.75">
      <c r="H526" s="165"/>
    </row>
    <row r="527" ht="12.75">
      <c r="H527" s="165"/>
    </row>
    <row r="528" ht="12.75">
      <c r="H528" s="165"/>
    </row>
    <row r="529" ht="12.75">
      <c r="H529" s="165"/>
    </row>
    <row r="530" ht="12.75">
      <c r="H530" s="165"/>
    </row>
    <row r="531" ht="12.75">
      <c r="H531" s="165"/>
    </row>
    <row r="532" ht="12.75">
      <c r="H532" s="165"/>
    </row>
    <row r="533" ht="12.75">
      <c r="H533" s="165"/>
    </row>
    <row r="534" ht="12.75">
      <c r="H534" s="165"/>
    </row>
    <row r="535" ht="12.75">
      <c r="H535" s="165"/>
    </row>
    <row r="536" ht="12.75">
      <c r="H536" s="165"/>
    </row>
    <row r="537" ht="12.75">
      <c r="H537" s="165"/>
    </row>
    <row r="538" ht="12.75">
      <c r="H538" s="165"/>
    </row>
    <row r="539" ht="12.75">
      <c r="H539" s="165"/>
    </row>
    <row r="540" ht="12.75">
      <c r="H540" s="165"/>
    </row>
    <row r="541" ht="12.75">
      <c r="H541" s="165"/>
    </row>
    <row r="542" ht="12.75">
      <c r="H542" s="165"/>
    </row>
    <row r="543" ht="12.75">
      <c r="H543" s="165"/>
    </row>
    <row r="544" ht="12.75">
      <c r="H544" s="165"/>
    </row>
    <row r="545" ht="12.75">
      <c r="H545" s="165"/>
    </row>
    <row r="546" ht="12.75">
      <c r="H546" s="165"/>
    </row>
    <row r="547" ht="12.75">
      <c r="H547" s="165"/>
    </row>
    <row r="548" ht="12.75">
      <c r="H548" s="165"/>
    </row>
    <row r="549" ht="12.75">
      <c r="H549" s="165"/>
    </row>
    <row r="550" ht="12.75">
      <c r="H550" s="165"/>
    </row>
    <row r="551" ht="12.75">
      <c r="H551" s="165"/>
    </row>
    <row r="552" ht="12.75">
      <c r="H552" s="165"/>
    </row>
    <row r="553" ht="12.75">
      <c r="H553" s="165"/>
    </row>
    <row r="554" ht="12.75">
      <c r="H554" s="165"/>
    </row>
    <row r="555" ht="12.75">
      <c r="H555" s="165"/>
    </row>
    <row r="556" ht="12.75">
      <c r="H556" s="165"/>
    </row>
    <row r="557" ht="12.75">
      <c r="H557" s="165"/>
    </row>
    <row r="558" ht="12.75">
      <c r="H558" s="165"/>
    </row>
    <row r="559" ht="12.75">
      <c r="H559" s="165"/>
    </row>
    <row r="560" ht="12.75">
      <c r="H560" s="165"/>
    </row>
    <row r="561" ht="12.75">
      <c r="H561" s="165"/>
    </row>
    <row r="562" ht="12.75">
      <c r="H562" s="165"/>
    </row>
    <row r="563" ht="12.75">
      <c r="H563" s="165"/>
    </row>
    <row r="564" ht="12.75">
      <c r="H564" s="165"/>
    </row>
    <row r="565" ht="12.75">
      <c r="H565" s="165"/>
    </row>
    <row r="566" ht="12.75">
      <c r="H566" s="165"/>
    </row>
    <row r="567" ht="12.75">
      <c r="H567" s="165"/>
    </row>
    <row r="568" ht="12.75">
      <c r="H568" s="165"/>
    </row>
    <row r="569" ht="12.75">
      <c r="H569" s="165"/>
    </row>
    <row r="570" ht="12.75">
      <c r="H570" s="165"/>
    </row>
    <row r="571" ht="12.75">
      <c r="H571" s="165"/>
    </row>
    <row r="572" ht="12.75">
      <c r="H572" s="165"/>
    </row>
    <row r="573" ht="12.75">
      <c r="H573" s="165"/>
    </row>
    <row r="574" ht="12.75">
      <c r="H574" s="165"/>
    </row>
    <row r="575" ht="12.75">
      <c r="H575" s="165"/>
    </row>
    <row r="576" ht="12.75">
      <c r="H576" s="165"/>
    </row>
    <row r="577" ht="12.75">
      <c r="H577" s="165"/>
    </row>
    <row r="578" ht="12.75">
      <c r="H578" s="165"/>
    </row>
    <row r="579" ht="12.75">
      <c r="H579" s="165"/>
    </row>
    <row r="580" ht="12.75">
      <c r="H580" s="165"/>
    </row>
    <row r="581" ht="12.75">
      <c r="H581" s="165"/>
    </row>
    <row r="582" ht="12.75">
      <c r="H582" s="165"/>
    </row>
    <row r="583" ht="12.75">
      <c r="H583" s="165"/>
    </row>
    <row r="584" ht="12.75">
      <c r="H584" s="165"/>
    </row>
    <row r="585" ht="12.75">
      <c r="H585" s="165"/>
    </row>
    <row r="586" ht="12.75">
      <c r="H586" s="165"/>
    </row>
    <row r="587" ht="12.75">
      <c r="H587" s="165"/>
    </row>
    <row r="588" ht="12.75">
      <c r="H588" s="165"/>
    </row>
    <row r="589" ht="12.75">
      <c r="H589" s="165"/>
    </row>
    <row r="590" ht="12.75">
      <c r="H590" s="165"/>
    </row>
    <row r="591" ht="12.75">
      <c r="H591" s="165"/>
    </row>
    <row r="592" ht="12.75">
      <c r="H592" s="165"/>
    </row>
    <row r="593" ht="12.75">
      <c r="H593" s="165"/>
    </row>
    <row r="594" ht="12.75">
      <c r="H594" s="165"/>
    </row>
    <row r="595" ht="12.75">
      <c r="H595" s="165"/>
    </row>
    <row r="596" ht="12.75">
      <c r="H596" s="165"/>
    </row>
    <row r="597" ht="12.75">
      <c r="H597" s="165"/>
    </row>
    <row r="598" ht="12.75">
      <c r="H598" s="165"/>
    </row>
    <row r="599" ht="12.75">
      <c r="H599" s="165"/>
    </row>
  </sheetData>
  <sheetProtection/>
  <mergeCells count="78">
    <mergeCell ref="C54:F54"/>
    <mergeCell ref="C55:F55"/>
    <mergeCell ref="C56:F56"/>
    <mergeCell ref="E93:H93"/>
    <mergeCell ref="C80:F80"/>
    <mergeCell ref="C81:F81"/>
    <mergeCell ref="C86:F87"/>
    <mergeCell ref="C78:F78"/>
    <mergeCell ref="C63:F63"/>
    <mergeCell ref="C62:F62"/>
    <mergeCell ref="B88:B89"/>
    <mergeCell ref="C88:F89"/>
    <mergeCell ref="B83:B84"/>
    <mergeCell ref="C83:F84"/>
    <mergeCell ref="C85:F85"/>
    <mergeCell ref="C70:F70"/>
    <mergeCell ref="C71:F71"/>
    <mergeCell ref="C72:F72"/>
    <mergeCell ref="C43:F43"/>
    <mergeCell ref="C75:F75"/>
    <mergeCell ref="C76:F76"/>
    <mergeCell ref="C45:F45"/>
    <mergeCell ref="C73:F73"/>
    <mergeCell ref="C74:F74"/>
    <mergeCell ref="C48:F48"/>
    <mergeCell ref="C49:F49"/>
    <mergeCell ref="C47:F47"/>
    <mergeCell ref="C65:F65"/>
    <mergeCell ref="C25:F25"/>
    <mergeCell ref="C23:F23"/>
    <mergeCell ref="C32:F32"/>
    <mergeCell ref="C33:F33"/>
    <mergeCell ref="C30:F30"/>
    <mergeCell ref="C31:F31"/>
    <mergeCell ref="C28:F28"/>
    <mergeCell ref="C29:F29"/>
    <mergeCell ref="C26:F26"/>
    <mergeCell ref="C27:F27"/>
    <mergeCell ref="C22:D22"/>
    <mergeCell ref="C24:F24"/>
    <mergeCell ref="C16:F16"/>
    <mergeCell ref="C17:F17"/>
    <mergeCell ref="C18:F18"/>
    <mergeCell ref="C20:F20"/>
    <mergeCell ref="C21:F21"/>
    <mergeCell ref="C19:F19"/>
    <mergeCell ref="B6:M6"/>
    <mergeCell ref="D7:I7"/>
    <mergeCell ref="H8:I8"/>
    <mergeCell ref="C14:F14"/>
    <mergeCell ref="J9:K9"/>
    <mergeCell ref="C15:F15"/>
    <mergeCell ref="C34:F34"/>
    <mergeCell ref="C35:F35"/>
    <mergeCell ref="C36:F36"/>
    <mergeCell ref="C44:F44"/>
    <mergeCell ref="C37:F37"/>
    <mergeCell ref="C38:F38"/>
    <mergeCell ref="C39:F39"/>
    <mergeCell ref="C40:F40"/>
    <mergeCell ref="C41:F41"/>
    <mergeCell ref="C42:F42"/>
    <mergeCell ref="C46:F46"/>
    <mergeCell ref="C58:F58"/>
    <mergeCell ref="C59:F59"/>
    <mergeCell ref="C60:F60"/>
    <mergeCell ref="C61:F61"/>
    <mergeCell ref="C52:F52"/>
    <mergeCell ref="C51:F51"/>
    <mergeCell ref="C53:F53"/>
    <mergeCell ref="C50:F50"/>
    <mergeCell ref="C57:F57"/>
    <mergeCell ref="C66:F66"/>
    <mergeCell ref="C67:F67"/>
    <mergeCell ref="C68:F68"/>
    <mergeCell ref="C69:F69"/>
    <mergeCell ref="C64:F64"/>
    <mergeCell ref="C77:F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headerFooter>
    <oddFooter>&amp;CStrona &amp;P z &amp;N</oddFooter>
    <firstFooter>&amp;C
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8.140625" style="0" customWidth="1"/>
    <col min="3" max="3" width="8.28125" style="0" customWidth="1"/>
    <col min="4" max="4" width="43.140625" style="0" customWidth="1"/>
    <col min="5" max="5" width="19.00390625" style="0" customWidth="1"/>
    <col min="6" max="6" width="19.421875" style="0" customWidth="1"/>
    <col min="7" max="7" width="13.7109375" style="23" customWidth="1"/>
    <col min="8" max="8" width="18.421875" style="0" customWidth="1"/>
    <col min="9" max="9" width="14.140625" style="0" customWidth="1"/>
    <col min="10" max="10" width="13.421875" style="19" customWidth="1"/>
    <col min="11" max="16384" width="9.140625" style="19" customWidth="1"/>
  </cols>
  <sheetData>
    <row r="1" spans="1:8" ht="15">
      <c r="A1" s="9"/>
      <c r="B1" s="9"/>
      <c r="C1" s="9"/>
      <c r="D1" s="9"/>
      <c r="E1" s="9"/>
      <c r="F1" s="9"/>
      <c r="H1" s="1" t="s">
        <v>113</v>
      </c>
    </row>
    <row r="2" spans="1:9" ht="15">
      <c r="A2" s="9"/>
      <c r="B2" s="9"/>
      <c r="C2" s="9"/>
      <c r="D2" s="9"/>
      <c r="E2" s="9"/>
      <c r="F2" s="9"/>
      <c r="H2" s="1" t="s">
        <v>403</v>
      </c>
      <c r="I2" s="173"/>
    </row>
    <row r="3" spans="1:9" ht="15.75">
      <c r="A3" s="9"/>
      <c r="B3" s="9"/>
      <c r="C3" s="9"/>
      <c r="D3" s="10" t="s">
        <v>82</v>
      </c>
      <c r="E3" s="11"/>
      <c r="F3" s="11"/>
      <c r="H3" s="123" t="s">
        <v>404</v>
      </c>
      <c r="I3" s="173"/>
    </row>
    <row r="4" spans="1:9" ht="18.75">
      <c r="A4" s="954" t="s">
        <v>397</v>
      </c>
      <c r="B4" s="955"/>
      <c r="C4" s="955"/>
      <c r="D4" s="955"/>
      <c r="E4" s="955"/>
      <c r="F4" s="955"/>
      <c r="H4" s="123"/>
      <c r="I4" s="109"/>
    </row>
    <row r="5" spans="1:9" ht="18.75">
      <c r="A5" s="234"/>
      <c r="B5" s="218"/>
      <c r="C5" s="218"/>
      <c r="D5" s="218"/>
      <c r="E5" s="218"/>
      <c r="F5" s="218"/>
      <c r="G5" s="235"/>
      <c r="H5" s="236"/>
      <c r="I5" s="237"/>
    </row>
    <row r="6" spans="1:9" ht="12.75">
      <c r="A6" s="793"/>
      <c r="B6" s="793"/>
      <c r="C6" s="794"/>
      <c r="D6" s="795"/>
      <c r="E6" s="232"/>
      <c r="F6" s="232"/>
      <c r="G6" s="233"/>
      <c r="H6" s="40"/>
      <c r="I6" s="40"/>
    </row>
    <row r="7" spans="1:9" ht="12.75">
      <c r="A7" s="40"/>
      <c r="B7" s="41"/>
      <c r="C7" s="42"/>
      <c r="D7" s="40"/>
      <c r="E7" s="951" t="s">
        <v>41</v>
      </c>
      <c r="F7" s="952"/>
      <c r="G7" s="953"/>
      <c r="H7" s="41" t="s">
        <v>42</v>
      </c>
      <c r="I7" s="41" t="s">
        <v>42</v>
      </c>
    </row>
    <row r="8" spans="1:9" ht="12.75">
      <c r="A8" s="40" t="s">
        <v>38</v>
      </c>
      <c r="B8" s="41" t="s">
        <v>39</v>
      </c>
      <c r="C8" s="42" t="s">
        <v>40</v>
      </c>
      <c r="D8" s="41" t="s">
        <v>2</v>
      </c>
      <c r="E8" s="44"/>
      <c r="F8" s="44"/>
      <c r="G8" s="45"/>
      <c r="H8" s="41" t="s">
        <v>43</v>
      </c>
      <c r="I8" s="41" t="s">
        <v>44</v>
      </c>
    </row>
    <row r="9" spans="1:9" ht="12.75">
      <c r="A9" s="40"/>
      <c r="B9" s="41"/>
      <c r="C9" s="42"/>
      <c r="D9" s="40"/>
      <c r="E9" s="46" t="s">
        <v>45</v>
      </c>
      <c r="F9" s="42" t="s">
        <v>46</v>
      </c>
      <c r="G9" s="47" t="s">
        <v>47</v>
      </c>
      <c r="H9" s="40"/>
      <c r="I9" s="40"/>
    </row>
    <row r="10" spans="1:9" ht="12.75">
      <c r="A10" s="40"/>
      <c r="B10" s="41"/>
      <c r="C10" s="42"/>
      <c r="D10" s="40"/>
      <c r="E10" s="43" t="s">
        <v>48</v>
      </c>
      <c r="F10" s="42" t="s">
        <v>375</v>
      </c>
      <c r="G10" s="47" t="s">
        <v>204</v>
      </c>
      <c r="H10" s="40"/>
      <c r="I10" s="40"/>
    </row>
    <row r="11" spans="1:9" ht="13.5" thickBot="1">
      <c r="A11" s="52">
        <v>1</v>
      </c>
      <c r="B11" s="48">
        <v>2</v>
      </c>
      <c r="C11" s="49">
        <v>3</v>
      </c>
      <c r="D11" s="49">
        <v>4</v>
      </c>
      <c r="E11" s="49">
        <v>5</v>
      </c>
      <c r="F11" s="49">
        <v>6</v>
      </c>
      <c r="G11" s="50">
        <v>7</v>
      </c>
      <c r="H11" s="50">
        <v>8</v>
      </c>
      <c r="I11" s="51">
        <v>9</v>
      </c>
    </row>
    <row r="12" spans="1:9" ht="13.5" thickTop="1">
      <c r="A12" s="796" t="s">
        <v>11</v>
      </c>
      <c r="B12" s="797"/>
      <c r="C12" s="797"/>
      <c r="D12" s="798" t="s">
        <v>96</v>
      </c>
      <c r="E12" s="797"/>
      <c r="F12" s="797"/>
      <c r="G12" s="799"/>
      <c r="H12" s="800"/>
      <c r="I12" s="801"/>
    </row>
    <row r="13" spans="1:9" ht="12.75">
      <c r="A13" s="797"/>
      <c r="B13" s="796" t="s">
        <v>97</v>
      </c>
      <c r="C13" s="797"/>
      <c r="D13" s="802" t="s">
        <v>98</v>
      </c>
      <c r="E13" s="797"/>
      <c r="F13" s="797"/>
      <c r="G13" s="799"/>
      <c r="H13" s="800"/>
      <c r="I13" s="801"/>
    </row>
    <row r="14" spans="1:9" ht="12.75">
      <c r="A14" s="797"/>
      <c r="B14" s="797"/>
      <c r="C14" s="797">
        <v>2010</v>
      </c>
      <c r="D14" s="803" t="s">
        <v>51</v>
      </c>
      <c r="E14" s="804"/>
      <c r="F14" s="804"/>
      <c r="G14" s="799"/>
      <c r="H14" s="800"/>
      <c r="I14" s="801"/>
    </row>
    <row r="15" spans="1:9" ht="12.75">
      <c r="A15" s="797"/>
      <c r="B15" s="797"/>
      <c r="C15" s="797"/>
      <c r="D15" s="803" t="s">
        <v>52</v>
      </c>
      <c r="E15" s="805">
        <v>390456.33</v>
      </c>
      <c r="F15" s="805">
        <v>390456.33</v>
      </c>
      <c r="G15" s="806">
        <f>F15/E15</f>
        <v>1</v>
      </c>
      <c r="H15" s="805">
        <v>390456.33</v>
      </c>
      <c r="I15" s="801">
        <v>0</v>
      </c>
    </row>
    <row r="16" spans="1:9" ht="12.75">
      <c r="A16" s="797"/>
      <c r="B16" s="797"/>
      <c r="C16" s="797"/>
      <c r="D16" s="803" t="s">
        <v>241</v>
      </c>
      <c r="E16" s="804"/>
      <c r="F16" s="804"/>
      <c r="G16" s="799"/>
      <c r="H16" s="807"/>
      <c r="I16" s="801"/>
    </row>
    <row r="17" spans="1:9" ht="12.75">
      <c r="A17" s="808"/>
      <c r="B17" s="808"/>
      <c r="C17" s="808"/>
      <c r="D17" s="809" t="s">
        <v>201</v>
      </c>
      <c r="E17" s="810">
        <f>SUM(E15:E16)</f>
        <v>390456.33</v>
      </c>
      <c r="F17" s="810">
        <f>SUM(F15:F16)</f>
        <v>390456.33</v>
      </c>
      <c r="G17" s="811">
        <f>F17/E17</f>
        <v>1</v>
      </c>
      <c r="H17" s="812">
        <f>SUM(H15:H16)</f>
        <v>390456.33</v>
      </c>
      <c r="I17" s="813">
        <f>SUM(I15:I16)</f>
        <v>0</v>
      </c>
    </row>
    <row r="18" spans="1:9" ht="12.75" hidden="1">
      <c r="A18" s="797"/>
      <c r="B18" s="797"/>
      <c r="C18" s="797"/>
      <c r="D18" s="814"/>
      <c r="E18" s="815"/>
      <c r="F18" s="815"/>
      <c r="G18" s="816"/>
      <c r="H18" s="807"/>
      <c r="I18" s="817"/>
    </row>
    <row r="19" spans="1:9" ht="18" customHeight="1" hidden="1">
      <c r="A19" s="797"/>
      <c r="B19" s="797"/>
      <c r="C19" s="797"/>
      <c r="D19" s="803"/>
      <c r="E19" s="815"/>
      <c r="F19" s="815"/>
      <c r="G19" s="816"/>
      <c r="H19" s="807"/>
      <c r="I19" s="817"/>
    </row>
    <row r="20" spans="1:9" ht="12" customHeight="1" hidden="1">
      <c r="A20" s="803"/>
      <c r="B20" s="797"/>
      <c r="C20" s="797"/>
      <c r="D20" s="803"/>
      <c r="E20" s="815"/>
      <c r="F20" s="815"/>
      <c r="G20" s="816"/>
      <c r="H20" s="807"/>
      <c r="I20" s="817"/>
    </row>
    <row r="21" spans="1:9" ht="12.75" hidden="1">
      <c r="A21" s="803"/>
      <c r="B21" s="797"/>
      <c r="C21" s="797"/>
      <c r="D21" s="803"/>
      <c r="E21" s="815"/>
      <c r="F21" s="815"/>
      <c r="G21" s="816"/>
      <c r="H21" s="807"/>
      <c r="I21" s="817"/>
    </row>
    <row r="22" spans="1:9" ht="12.75">
      <c r="A22" s="797">
        <v>750</v>
      </c>
      <c r="B22" s="797"/>
      <c r="C22" s="797"/>
      <c r="D22" s="818" t="s">
        <v>49</v>
      </c>
      <c r="E22" s="815"/>
      <c r="F22" s="815"/>
      <c r="G22" s="819"/>
      <c r="H22" s="807"/>
      <c r="I22" s="817"/>
    </row>
    <row r="23" spans="1:9" ht="12.75">
      <c r="A23" s="797"/>
      <c r="B23" s="820">
        <v>75011</v>
      </c>
      <c r="C23" s="797"/>
      <c r="D23" s="821" t="s">
        <v>50</v>
      </c>
      <c r="E23" s="822"/>
      <c r="F23" s="822"/>
      <c r="G23" s="819"/>
      <c r="H23" s="807"/>
      <c r="I23" s="817"/>
    </row>
    <row r="24" spans="1:9" ht="12.75">
      <c r="A24" s="797"/>
      <c r="B24" s="820"/>
      <c r="C24" s="797">
        <v>2010</v>
      </c>
      <c r="D24" s="803" t="s">
        <v>51</v>
      </c>
      <c r="E24" s="822"/>
      <c r="F24" s="822"/>
      <c r="G24" s="819"/>
      <c r="H24" s="807"/>
      <c r="I24" s="817"/>
    </row>
    <row r="25" spans="1:9" ht="15" customHeight="1">
      <c r="A25" s="797"/>
      <c r="B25" s="820"/>
      <c r="C25" s="797"/>
      <c r="D25" s="803" t="s">
        <v>52</v>
      </c>
      <c r="E25" s="822">
        <v>108713</v>
      </c>
      <c r="F25" s="822">
        <v>58500</v>
      </c>
      <c r="G25" s="823">
        <f>F25/E25</f>
        <v>0.5381141169869289</v>
      </c>
      <c r="H25" s="824">
        <v>55794.18</v>
      </c>
      <c r="I25" s="817">
        <v>0</v>
      </c>
    </row>
    <row r="26" spans="1:9" ht="14.25" customHeight="1">
      <c r="A26" s="797"/>
      <c r="B26" s="820"/>
      <c r="C26" s="797"/>
      <c r="D26" s="803" t="s">
        <v>241</v>
      </c>
      <c r="E26" s="822"/>
      <c r="F26" s="822"/>
      <c r="G26" s="823"/>
      <c r="H26" s="824"/>
      <c r="I26" s="817"/>
    </row>
    <row r="27" spans="1:9" ht="14.25" customHeight="1">
      <c r="A27" s="797"/>
      <c r="B27" s="820"/>
      <c r="C27" s="797"/>
      <c r="D27" s="803"/>
      <c r="E27" s="822"/>
      <c r="F27" s="822"/>
      <c r="G27" s="823"/>
      <c r="H27" s="824"/>
      <c r="I27" s="817"/>
    </row>
    <row r="28" spans="1:9" ht="14.25" customHeight="1">
      <c r="A28" s="797"/>
      <c r="B28" s="820">
        <v>75056</v>
      </c>
      <c r="C28" s="797"/>
      <c r="D28" s="821" t="s">
        <v>348</v>
      </c>
      <c r="E28" s="822"/>
      <c r="F28" s="822"/>
      <c r="G28" s="823"/>
      <c r="H28" s="824"/>
      <c r="I28" s="817"/>
    </row>
    <row r="29" spans="1:9" ht="14.25" customHeight="1">
      <c r="A29" s="797"/>
      <c r="B29" s="820"/>
      <c r="C29" s="797">
        <v>2010</v>
      </c>
      <c r="D29" s="803" t="s">
        <v>51</v>
      </c>
      <c r="E29" s="822"/>
      <c r="F29" s="822"/>
      <c r="G29" s="823"/>
      <c r="H29" s="824"/>
      <c r="I29" s="817"/>
    </row>
    <row r="30" spans="1:9" ht="14.25" customHeight="1">
      <c r="A30" s="797"/>
      <c r="B30" s="820"/>
      <c r="C30" s="797"/>
      <c r="D30" s="803" t="s">
        <v>52</v>
      </c>
      <c r="E30" s="822">
        <v>15117</v>
      </c>
      <c r="F30" s="822">
        <v>15117</v>
      </c>
      <c r="G30" s="823">
        <f>F30/E30</f>
        <v>1</v>
      </c>
      <c r="H30" s="824">
        <v>10419.07</v>
      </c>
      <c r="I30" s="817">
        <v>0</v>
      </c>
    </row>
    <row r="31" spans="1:9" ht="14.25" customHeight="1">
      <c r="A31" s="797"/>
      <c r="B31" s="820"/>
      <c r="C31" s="797"/>
      <c r="D31" s="803" t="s">
        <v>241</v>
      </c>
      <c r="E31" s="822"/>
      <c r="F31" s="822"/>
      <c r="G31" s="823"/>
      <c r="H31" s="824"/>
      <c r="I31" s="817"/>
    </row>
    <row r="32" spans="1:9" s="124" customFormat="1" ht="12.75">
      <c r="A32" s="825"/>
      <c r="B32" s="825"/>
      <c r="C32" s="808"/>
      <c r="D32" s="826" t="s">
        <v>53</v>
      </c>
      <c r="E32" s="827">
        <f>SUM(E23:E30)</f>
        <v>123830</v>
      </c>
      <c r="F32" s="827">
        <f>SUM(F23:F30)</f>
        <v>73617</v>
      </c>
      <c r="G32" s="828">
        <f>F32/E32</f>
        <v>0.5945005249131874</v>
      </c>
      <c r="H32" s="829">
        <f>SUM(H23:H30)</f>
        <v>66213.25</v>
      </c>
      <c r="I32" s="830">
        <f>SUM(I23:I26)</f>
        <v>0</v>
      </c>
    </row>
    <row r="33" spans="1:9" ht="21.75" customHeight="1">
      <c r="A33" s="820">
        <v>751</v>
      </c>
      <c r="B33" s="820"/>
      <c r="C33" s="797"/>
      <c r="D33" s="814" t="s">
        <v>54</v>
      </c>
      <c r="E33" s="822"/>
      <c r="F33" s="822"/>
      <c r="G33" s="819"/>
      <c r="H33" s="831"/>
      <c r="I33" s="832"/>
    </row>
    <row r="34" spans="1:9" ht="12.75">
      <c r="A34" s="797"/>
      <c r="B34" s="820"/>
      <c r="C34" s="797"/>
      <c r="D34" s="818" t="s">
        <v>55</v>
      </c>
      <c r="E34" s="822"/>
      <c r="F34" s="822"/>
      <c r="G34" s="819"/>
      <c r="H34" s="831"/>
      <c r="I34" s="832"/>
    </row>
    <row r="35" spans="1:9" ht="15.75" customHeight="1">
      <c r="A35" s="797"/>
      <c r="B35" s="797">
        <v>75101</v>
      </c>
      <c r="C35" s="797"/>
      <c r="D35" s="821" t="s">
        <v>54</v>
      </c>
      <c r="E35" s="822"/>
      <c r="F35" s="822"/>
      <c r="G35" s="819"/>
      <c r="H35" s="833"/>
      <c r="I35" s="832"/>
    </row>
    <row r="36" spans="1:9" ht="12.75">
      <c r="A36" s="797"/>
      <c r="B36" s="797"/>
      <c r="C36" s="797"/>
      <c r="D36" s="821" t="s">
        <v>56</v>
      </c>
      <c r="E36" s="822"/>
      <c r="F36" s="822"/>
      <c r="G36" s="819"/>
      <c r="H36" s="834"/>
      <c r="I36" s="817"/>
    </row>
    <row r="37" spans="1:9" ht="12.75">
      <c r="A37" s="797"/>
      <c r="B37" s="797"/>
      <c r="C37" s="797">
        <v>2010</v>
      </c>
      <c r="D37" s="803" t="s">
        <v>51</v>
      </c>
      <c r="E37" s="822"/>
      <c r="F37" s="822"/>
      <c r="G37" s="819"/>
      <c r="H37" s="834"/>
      <c r="I37" s="817"/>
    </row>
    <row r="38" spans="1:9" ht="12.75">
      <c r="A38" s="797"/>
      <c r="B38" s="797"/>
      <c r="C38" s="797"/>
      <c r="D38" s="803" t="s">
        <v>52</v>
      </c>
      <c r="E38" s="822">
        <v>2659</v>
      </c>
      <c r="F38" s="822">
        <v>1332</v>
      </c>
      <c r="G38" s="823">
        <f>F38/E38</f>
        <v>0.5009402030838661</v>
      </c>
      <c r="H38" s="824">
        <v>0</v>
      </c>
      <c r="I38" s="817">
        <v>0</v>
      </c>
    </row>
    <row r="39" spans="1:9" ht="12.75">
      <c r="A39" s="797"/>
      <c r="B39" s="797"/>
      <c r="C39" s="797"/>
      <c r="D39" s="803" t="s">
        <v>241</v>
      </c>
      <c r="E39" s="822"/>
      <c r="F39" s="822"/>
      <c r="G39" s="823"/>
      <c r="H39" s="824"/>
      <c r="I39" s="817"/>
    </row>
    <row r="40" spans="1:9" ht="12.75" hidden="1">
      <c r="A40" s="835"/>
      <c r="B40" s="835">
        <v>75107</v>
      </c>
      <c r="C40" s="835"/>
      <c r="D40" s="836" t="s">
        <v>240</v>
      </c>
      <c r="E40" s="837"/>
      <c r="F40" s="837"/>
      <c r="G40" s="838"/>
      <c r="H40" s="839"/>
      <c r="I40" s="840"/>
    </row>
    <row r="41" spans="1:9" ht="39" customHeight="1" hidden="1">
      <c r="A41" s="797"/>
      <c r="B41" s="797"/>
      <c r="C41" s="841">
        <v>2010</v>
      </c>
      <c r="D41" s="842" t="s">
        <v>242</v>
      </c>
      <c r="E41" s="843"/>
      <c r="F41" s="843"/>
      <c r="G41" s="844" t="e">
        <f>F41/E41</f>
        <v>#DIV/0!</v>
      </c>
      <c r="H41" s="845"/>
      <c r="I41" s="846">
        <v>0</v>
      </c>
    </row>
    <row r="42" spans="1:9" ht="12.75" hidden="1">
      <c r="A42" s="797"/>
      <c r="B42" s="797"/>
      <c r="C42" s="841"/>
      <c r="D42" s="842"/>
      <c r="E42" s="843"/>
      <c r="F42" s="843"/>
      <c r="G42" s="844"/>
      <c r="H42" s="845"/>
      <c r="I42" s="846"/>
    </row>
    <row r="43" spans="1:9" ht="51" hidden="1">
      <c r="A43" s="797"/>
      <c r="B43" s="841">
        <v>75109</v>
      </c>
      <c r="C43" s="841"/>
      <c r="D43" s="847" t="s">
        <v>362</v>
      </c>
      <c r="E43" s="843"/>
      <c r="F43" s="843"/>
      <c r="G43" s="844"/>
      <c r="H43" s="845"/>
      <c r="I43" s="846"/>
    </row>
    <row r="44" spans="1:9" ht="40.5" customHeight="1" hidden="1">
      <c r="A44" s="797"/>
      <c r="B44" s="797"/>
      <c r="C44" s="841">
        <v>2010</v>
      </c>
      <c r="D44" s="848" t="s">
        <v>242</v>
      </c>
      <c r="E44" s="843"/>
      <c r="F44" s="843"/>
      <c r="G44" s="844"/>
      <c r="H44" s="845"/>
      <c r="I44" s="846"/>
    </row>
    <row r="45" spans="1:9" s="20" customFormat="1" ht="12.75">
      <c r="A45" s="808"/>
      <c r="B45" s="808"/>
      <c r="C45" s="808"/>
      <c r="D45" s="826" t="s">
        <v>57</v>
      </c>
      <c r="E45" s="827">
        <f>SUM(E38:E44)</f>
        <v>2659</v>
      </c>
      <c r="F45" s="827">
        <f>SUM(F38:F44)</f>
        <v>1332</v>
      </c>
      <c r="G45" s="849">
        <f>F45/E45</f>
        <v>0.5009402030838661</v>
      </c>
      <c r="H45" s="829">
        <f>SUM(H38:H44)</f>
        <v>0</v>
      </c>
      <c r="I45" s="830">
        <v>0</v>
      </c>
    </row>
    <row r="46" spans="1:9" s="20" customFormat="1" ht="12.75">
      <c r="A46" s="797">
        <v>752</v>
      </c>
      <c r="B46" s="797"/>
      <c r="C46" s="797"/>
      <c r="D46" s="818" t="s">
        <v>369</v>
      </c>
      <c r="E46" s="850"/>
      <c r="F46" s="850"/>
      <c r="G46" s="851"/>
      <c r="H46" s="852"/>
      <c r="I46" s="853"/>
    </row>
    <row r="47" spans="1:9" s="20" customFormat="1" ht="12.75">
      <c r="A47" s="797"/>
      <c r="B47" s="797">
        <v>75212</v>
      </c>
      <c r="C47" s="797"/>
      <c r="D47" s="821" t="s">
        <v>398</v>
      </c>
      <c r="E47" s="850"/>
      <c r="F47" s="850"/>
      <c r="G47" s="851"/>
      <c r="H47" s="852"/>
      <c r="I47" s="853"/>
    </row>
    <row r="48" spans="1:9" s="20" customFormat="1" ht="12.75">
      <c r="A48" s="797"/>
      <c r="B48" s="797"/>
      <c r="C48" s="797">
        <v>2010</v>
      </c>
      <c r="D48" s="803" t="s">
        <v>51</v>
      </c>
      <c r="E48" s="850"/>
      <c r="F48" s="850"/>
      <c r="G48" s="851"/>
      <c r="H48" s="852"/>
      <c r="I48" s="853"/>
    </row>
    <row r="49" spans="1:9" s="20" customFormat="1" ht="12.75">
      <c r="A49" s="797"/>
      <c r="B49" s="797"/>
      <c r="C49" s="797"/>
      <c r="D49" s="803" t="s">
        <v>52</v>
      </c>
      <c r="E49" s="822">
        <v>300</v>
      </c>
      <c r="F49" s="822">
        <v>300</v>
      </c>
      <c r="G49" s="854">
        <f>F49/E49</f>
        <v>1</v>
      </c>
      <c r="H49" s="824">
        <v>0</v>
      </c>
      <c r="I49" s="853">
        <v>0</v>
      </c>
    </row>
    <row r="50" spans="1:9" s="20" customFormat="1" ht="12.75">
      <c r="A50" s="797"/>
      <c r="B50" s="797"/>
      <c r="C50" s="797"/>
      <c r="D50" s="803" t="s">
        <v>241</v>
      </c>
      <c r="E50" s="850"/>
      <c r="F50" s="850"/>
      <c r="G50" s="854"/>
      <c r="H50" s="852"/>
      <c r="I50" s="853"/>
    </row>
    <row r="51" spans="1:9" s="728" customFormat="1" ht="12.75">
      <c r="A51" s="855"/>
      <c r="B51" s="855"/>
      <c r="C51" s="855"/>
      <c r="D51" s="826" t="s">
        <v>399</v>
      </c>
      <c r="E51" s="827">
        <f>E49</f>
        <v>300</v>
      </c>
      <c r="F51" s="827">
        <f>F49</f>
        <v>300</v>
      </c>
      <c r="G51" s="856">
        <f>F51/E51</f>
        <v>1</v>
      </c>
      <c r="H51" s="827">
        <f>H49</f>
        <v>0</v>
      </c>
      <c r="I51" s="853">
        <v>0</v>
      </c>
    </row>
    <row r="52" spans="1:9" ht="12.75">
      <c r="A52" s="797">
        <v>754</v>
      </c>
      <c r="B52" s="857"/>
      <c r="C52" s="857"/>
      <c r="D52" s="818" t="s">
        <v>58</v>
      </c>
      <c r="E52" s="822"/>
      <c r="F52" s="822"/>
      <c r="G52" s="856"/>
      <c r="H52" s="807"/>
      <c r="I52" s="817"/>
    </row>
    <row r="53" spans="1:9" ht="12.75">
      <c r="A53" s="797"/>
      <c r="B53" s="857"/>
      <c r="C53" s="857"/>
      <c r="D53" s="818" t="s">
        <v>59</v>
      </c>
      <c r="E53" s="822"/>
      <c r="F53" s="822"/>
      <c r="G53" s="854"/>
      <c r="H53" s="807"/>
      <c r="I53" s="817"/>
    </row>
    <row r="54" spans="1:10" ht="17.25" customHeight="1">
      <c r="A54" s="820"/>
      <c r="B54" s="820">
        <v>75414</v>
      </c>
      <c r="C54" s="820"/>
      <c r="D54" s="858" t="s">
        <v>60</v>
      </c>
      <c r="E54" s="859"/>
      <c r="F54" s="860"/>
      <c r="G54" s="854"/>
      <c r="H54" s="807"/>
      <c r="I54" s="817"/>
      <c r="J54" s="319"/>
    </row>
    <row r="55" spans="1:10" ht="16.5" customHeight="1">
      <c r="A55" s="820"/>
      <c r="B55" s="861"/>
      <c r="C55" s="820">
        <v>2010</v>
      </c>
      <c r="D55" s="832" t="s">
        <v>51</v>
      </c>
      <c r="E55" s="860"/>
      <c r="F55" s="860"/>
      <c r="G55" s="854"/>
      <c r="H55" s="807"/>
      <c r="I55" s="817"/>
      <c r="J55" s="319"/>
    </row>
    <row r="56" spans="1:9" ht="12.75">
      <c r="A56" s="820"/>
      <c r="B56" s="861"/>
      <c r="C56" s="832"/>
      <c r="D56" s="832" t="s">
        <v>52</v>
      </c>
      <c r="E56" s="860">
        <v>1000</v>
      </c>
      <c r="F56" s="860">
        <v>1000</v>
      </c>
      <c r="G56" s="854">
        <f>F56/E56</f>
        <v>1</v>
      </c>
      <c r="H56" s="807">
        <v>0</v>
      </c>
      <c r="I56" s="862">
        <v>0</v>
      </c>
    </row>
    <row r="57" spans="1:9" ht="12.75">
      <c r="A57" s="797"/>
      <c r="B57" s="857"/>
      <c r="C57" s="832"/>
      <c r="D57" s="803" t="s">
        <v>241</v>
      </c>
      <c r="E57" s="822"/>
      <c r="F57" s="822"/>
      <c r="G57" s="819"/>
      <c r="H57" s="807"/>
      <c r="I57" s="817"/>
    </row>
    <row r="58" spans="1:9" s="20" customFormat="1" ht="12.75">
      <c r="A58" s="825"/>
      <c r="B58" s="825"/>
      <c r="C58" s="825"/>
      <c r="D58" s="826" t="s">
        <v>61</v>
      </c>
      <c r="E58" s="827">
        <f>SUM(E55:E57)</f>
        <v>1000</v>
      </c>
      <c r="F58" s="827">
        <f>SUM(F55:F57)</f>
        <v>1000</v>
      </c>
      <c r="G58" s="828">
        <f>F58/E58</f>
        <v>1</v>
      </c>
      <c r="H58" s="812">
        <f>SUM(H56:H57)</f>
        <v>0</v>
      </c>
      <c r="I58" s="830">
        <f>SUM(I56:I57)</f>
        <v>0</v>
      </c>
    </row>
    <row r="59" spans="1:9" ht="20.25" customHeight="1">
      <c r="A59" s="797">
        <v>852</v>
      </c>
      <c r="B59" s="820"/>
      <c r="C59" s="820"/>
      <c r="D59" s="818" t="s">
        <v>62</v>
      </c>
      <c r="E59" s="822"/>
      <c r="F59" s="822"/>
      <c r="G59" s="819"/>
      <c r="H59" s="807"/>
      <c r="I59" s="817"/>
    </row>
    <row r="60" spans="1:9" ht="38.25">
      <c r="A60" s="797"/>
      <c r="B60" s="820">
        <v>85212</v>
      </c>
      <c r="C60" s="820"/>
      <c r="D60" s="847" t="s">
        <v>178</v>
      </c>
      <c r="E60" s="822"/>
      <c r="F60" s="822"/>
      <c r="G60" s="819"/>
      <c r="H60" s="807"/>
      <c r="I60" s="817"/>
    </row>
    <row r="61" spans="1:9" ht="12.75">
      <c r="A61" s="797"/>
      <c r="B61" s="820"/>
      <c r="C61" s="797">
        <v>2010</v>
      </c>
      <c r="D61" s="803" t="s">
        <v>51</v>
      </c>
      <c r="E61" s="822"/>
      <c r="F61" s="822"/>
      <c r="G61" s="819"/>
      <c r="H61" s="807"/>
      <c r="I61" s="817"/>
    </row>
    <row r="62" spans="1:9" ht="15" customHeight="1">
      <c r="A62" s="797"/>
      <c r="B62" s="820"/>
      <c r="C62" s="797"/>
      <c r="D62" s="803" t="s">
        <v>52</v>
      </c>
      <c r="E62" s="822">
        <v>3731000</v>
      </c>
      <c r="F62" s="822">
        <v>1860000</v>
      </c>
      <c r="G62" s="854">
        <f>F62/E62</f>
        <v>0.4985258643795229</v>
      </c>
      <c r="H62" s="863">
        <v>1806702.26</v>
      </c>
      <c r="I62" s="817">
        <v>0</v>
      </c>
    </row>
    <row r="63" spans="1:9" ht="15" customHeight="1">
      <c r="A63" s="797"/>
      <c r="B63" s="820"/>
      <c r="C63" s="797"/>
      <c r="D63" s="803" t="s">
        <v>241</v>
      </c>
      <c r="E63" s="822"/>
      <c r="F63" s="822"/>
      <c r="G63" s="819"/>
      <c r="H63" s="807"/>
      <c r="I63" s="817"/>
    </row>
    <row r="64" spans="1:9" ht="15" customHeight="1">
      <c r="A64" s="797"/>
      <c r="B64" s="820"/>
      <c r="C64" s="797"/>
      <c r="D64" s="803"/>
      <c r="E64" s="822"/>
      <c r="F64" s="822"/>
      <c r="G64" s="819"/>
      <c r="H64" s="807"/>
      <c r="I64" s="817"/>
    </row>
    <row r="65" spans="1:9" ht="12.75">
      <c r="A65" s="797"/>
      <c r="B65" s="820">
        <v>85213</v>
      </c>
      <c r="C65" s="797"/>
      <c r="D65" s="821" t="s">
        <v>63</v>
      </c>
      <c r="E65" s="822"/>
      <c r="F65" s="822"/>
      <c r="G65" s="819"/>
      <c r="H65" s="807"/>
      <c r="I65" s="817"/>
    </row>
    <row r="66" spans="1:9" ht="51">
      <c r="A66" s="797"/>
      <c r="B66" s="820"/>
      <c r="C66" s="797"/>
      <c r="D66" s="847" t="s">
        <v>179</v>
      </c>
      <c r="E66" s="822"/>
      <c r="F66" s="822"/>
      <c r="G66" s="819"/>
      <c r="H66" s="807"/>
      <c r="I66" s="817"/>
    </row>
    <row r="67" spans="1:9" ht="12.75">
      <c r="A67" s="797"/>
      <c r="B67" s="820"/>
      <c r="C67" s="797">
        <v>2010</v>
      </c>
      <c r="D67" s="803" t="s">
        <v>51</v>
      </c>
      <c r="E67" s="822"/>
      <c r="F67" s="822"/>
      <c r="G67" s="819"/>
      <c r="H67" s="807"/>
      <c r="I67" s="817"/>
    </row>
    <row r="68" spans="1:9" ht="12.75">
      <c r="A68" s="835"/>
      <c r="B68" s="864"/>
      <c r="C68" s="835"/>
      <c r="D68" s="865" t="s">
        <v>52</v>
      </c>
      <c r="E68" s="866">
        <v>13200</v>
      </c>
      <c r="F68" s="867">
        <v>11000</v>
      </c>
      <c r="G68" s="838">
        <f>F68/E68</f>
        <v>0.8333333333333334</v>
      </c>
      <c r="H68" s="868">
        <v>9389.44</v>
      </c>
      <c r="I68" s="840">
        <v>0</v>
      </c>
    </row>
    <row r="69" spans="1:9" ht="12.75">
      <c r="A69" s="797"/>
      <c r="B69" s="820"/>
      <c r="C69" s="797"/>
      <c r="D69" s="803" t="s">
        <v>241</v>
      </c>
      <c r="E69" s="805"/>
      <c r="F69" s="869"/>
      <c r="G69" s="819"/>
      <c r="H69" s="807"/>
      <c r="I69" s="817"/>
    </row>
    <row r="70" spans="1:9" ht="12.75">
      <c r="A70" s="797"/>
      <c r="B70" s="820"/>
      <c r="C70" s="797"/>
      <c r="D70" s="803"/>
      <c r="E70" s="805"/>
      <c r="F70" s="869"/>
      <c r="G70" s="819"/>
      <c r="H70" s="807"/>
      <c r="I70" s="817"/>
    </row>
    <row r="71" spans="1:9" ht="12.75">
      <c r="A71" s="820"/>
      <c r="B71" s="820">
        <v>85228</v>
      </c>
      <c r="C71" s="820"/>
      <c r="D71" s="858" t="s">
        <v>180</v>
      </c>
      <c r="E71" s="807"/>
      <c r="F71" s="807"/>
      <c r="G71" s="854"/>
      <c r="H71" s="807"/>
      <c r="I71" s="817"/>
    </row>
    <row r="72" spans="1:9" ht="12.75">
      <c r="A72" s="797"/>
      <c r="B72" s="820"/>
      <c r="C72" s="797">
        <v>2010</v>
      </c>
      <c r="D72" s="803" t="s">
        <v>51</v>
      </c>
      <c r="E72" s="805"/>
      <c r="F72" s="805"/>
      <c r="G72" s="819"/>
      <c r="H72" s="807"/>
      <c r="I72" s="817"/>
    </row>
    <row r="73" spans="1:9" ht="12.75">
      <c r="A73" s="797"/>
      <c r="B73" s="820"/>
      <c r="C73" s="797"/>
      <c r="D73" s="803" t="s">
        <v>52</v>
      </c>
      <c r="E73" s="805">
        <v>9000</v>
      </c>
      <c r="F73" s="805">
        <v>6700</v>
      </c>
      <c r="G73" s="823">
        <f>F73/E73</f>
        <v>0.7444444444444445</v>
      </c>
      <c r="H73" s="824">
        <v>6700</v>
      </c>
      <c r="I73" s="817"/>
    </row>
    <row r="74" spans="1:9" ht="12.75">
      <c r="A74" s="797"/>
      <c r="B74" s="820"/>
      <c r="C74" s="797"/>
      <c r="D74" s="803" t="s">
        <v>241</v>
      </c>
      <c r="E74" s="822"/>
      <c r="F74" s="822"/>
      <c r="G74" s="819"/>
      <c r="H74" s="807"/>
      <c r="I74" s="817"/>
    </row>
    <row r="75" spans="1:9" ht="12.75" hidden="1">
      <c r="A75" s="797"/>
      <c r="B75" s="820">
        <v>85295</v>
      </c>
      <c r="C75" s="797"/>
      <c r="D75" s="821" t="s">
        <v>98</v>
      </c>
      <c r="E75" s="822"/>
      <c r="F75" s="822"/>
      <c r="G75" s="819"/>
      <c r="H75" s="807"/>
      <c r="I75" s="817"/>
    </row>
    <row r="76" spans="1:9" ht="12.75" hidden="1">
      <c r="A76" s="797"/>
      <c r="B76" s="820"/>
      <c r="C76" s="797">
        <v>2010</v>
      </c>
      <c r="D76" s="803" t="s">
        <v>51</v>
      </c>
      <c r="E76" s="822"/>
      <c r="F76" s="822"/>
      <c r="G76" s="819"/>
      <c r="H76" s="807"/>
      <c r="I76" s="817"/>
    </row>
    <row r="77" spans="1:9" ht="12.75" hidden="1">
      <c r="A77" s="797"/>
      <c r="B77" s="820"/>
      <c r="C77" s="797"/>
      <c r="D77" s="803" t="s">
        <v>52</v>
      </c>
      <c r="E77" s="822"/>
      <c r="F77" s="822"/>
      <c r="G77" s="819"/>
      <c r="H77" s="807"/>
      <c r="I77" s="817">
        <v>0</v>
      </c>
    </row>
    <row r="78" spans="1:9" ht="12.75" hidden="1">
      <c r="A78" s="797"/>
      <c r="B78" s="820"/>
      <c r="C78" s="797"/>
      <c r="D78" s="803" t="s">
        <v>241</v>
      </c>
      <c r="E78" s="822"/>
      <c r="F78" s="822"/>
      <c r="G78" s="819"/>
      <c r="H78" s="807"/>
      <c r="I78" s="817"/>
    </row>
    <row r="79" spans="1:9" s="20" customFormat="1" ht="12.75">
      <c r="A79" s="808"/>
      <c r="B79" s="825"/>
      <c r="C79" s="808"/>
      <c r="D79" s="826" t="s">
        <v>64</v>
      </c>
      <c r="E79" s="870">
        <f>SUM(E59:E78)</f>
        <v>3753200</v>
      </c>
      <c r="F79" s="870">
        <f>SUM(F59:F78)</f>
        <v>1877700</v>
      </c>
      <c r="G79" s="828">
        <f>F79/E79</f>
        <v>0.5002930832356389</v>
      </c>
      <c r="H79" s="829">
        <f>SUM(H60:H78)</f>
        <v>1822791.7</v>
      </c>
      <c r="I79" s="830">
        <f>SUM(I60:I74)</f>
        <v>0</v>
      </c>
    </row>
    <row r="80" spans="1:9" s="213" customFormat="1" ht="21.75" customHeight="1" thickBot="1">
      <c r="A80" s="871"/>
      <c r="B80" s="872"/>
      <c r="C80" s="871"/>
      <c r="D80" s="873" t="s">
        <v>65</v>
      </c>
      <c r="E80" s="874">
        <f>E17+E32+E45+E58+E79+E51</f>
        <v>4271445.33</v>
      </c>
      <c r="F80" s="874">
        <f>F17+F32+F45+F58+F79+F51</f>
        <v>2344405.33</v>
      </c>
      <c r="G80" s="875">
        <f>F80/E80</f>
        <v>0.5488552817320034</v>
      </c>
      <c r="H80" s="874">
        <f>H17+H32+H45+H58+H79+H51</f>
        <v>2279461.28</v>
      </c>
      <c r="I80" s="876">
        <f>I17+I32+I45+I58+I79</f>
        <v>0</v>
      </c>
    </row>
    <row r="81" spans="1:9" ht="12.75">
      <c r="A81" s="9"/>
      <c r="B81" s="9"/>
      <c r="C81" s="9"/>
      <c r="D81" s="9"/>
      <c r="E81" s="9"/>
      <c r="F81" s="9"/>
      <c r="G81" s="22"/>
      <c r="H81" s="9"/>
      <c r="I81" s="9"/>
    </row>
    <row r="82" spans="1:9" ht="12.75">
      <c r="A82" s="9"/>
      <c r="B82" s="9"/>
      <c r="C82" s="9"/>
      <c r="D82" s="9"/>
      <c r="E82" s="12"/>
      <c r="F82" s="9"/>
      <c r="G82" s="22"/>
      <c r="H82" s="9"/>
      <c r="I82" s="9"/>
    </row>
    <row r="83" spans="1:9" ht="12.75">
      <c r="A83" s="9"/>
      <c r="B83" s="9"/>
      <c r="C83" s="9"/>
      <c r="D83" s="9"/>
      <c r="E83" s="9"/>
      <c r="F83" s="9"/>
      <c r="G83" s="22"/>
      <c r="H83" s="9"/>
      <c r="I83" s="9"/>
    </row>
  </sheetData>
  <sheetProtection/>
  <mergeCells count="2">
    <mergeCell ref="E7:G7"/>
    <mergeCell ref="A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31">
      <selection activeCell="H2" sqref="H2:I3"/>
    </sheetView>
  </sheetViews>
  <sheetFormatPr defaultColWidth="9.140625" defaultRowHeight="12.75"/>
  <cols>
    <col min="1" max="1" width="9.140625" style="37" customWidth="1"/>
    <col min="2" max="2" width="45.421875" style="32" customWidth="1"/>
    <col min="3" max="3" width="17.8515625" style="102" bestFit="1" customWidth="1"/>
    <col min="4" max="4" width="20.140625" style="90" bestFit="1" customWidth="1"/>
    <col min="5" max="5" width="20.140625" style="85" bestFit="1" customWidth="1"/>
    <col min="6" max="7" width="19.57421875" style="85" customWidth="1"/>
    <col min="8" max="8" width="13.421875" style="97" customWidth="1"/>
    <col min="9" max="9" width="12.8515625" style="6" customWidth="1"/>
    <col min="10" max="16384" width="9.140625" style="32" customWidth="1"/>
  </cols>
  <sheetData>
    <row r="1" ht="15.75">
      <c r="H1" s="1" t="s">
        <v>176</v>
      </c>
    </row>
    <row r="2" spans="8:9" ht="15">
      <c r="H2" s="1" t="s">
        <v>403</v>
      </c>
      <c r="I2" s="173"/>
    </row>
    <row r="3" spans="2:9" ht="15">
      <c r="B3" s="31"/>
      <c r="C3" s="99"/>
      <c r="D3" s="86"/>
      <c r="E3" s="76"/>
      <c r="F3" s="76"/>
      <c r="G3" s="76"/>
      <c r="H3" s="123" t="s">
        <v>404</v>
      </c>
      <c r="I3" s="173"/>
    </row>
    <row r="4" spans="2:9" ht="15">
      <c r="B4" s="31"/>
      <c r="C4" s="99"/>
      <c r="D4" s="86"/>
      <c r="E4" s="76"/>
      <c r="F4" s="76"/>
      <c r="G4" s="76"/>
      <c r="H4" s="123"/>
      <c r="I4" s="110"/>
    </row>
    <row r="5" spans="2:9" ht="34.5" customHeight="1">
      <c r="B5" s="959" t="s">
        <v>400</v>
      </c>
      <c r="C5" s="960"/>
      <c r="D5" s="960"/>
      <c r="E5" s="960"/>
      <c r="F5" s="428"/>
      <c r="G5" s="428"/>
      <c r="H5" s="961"/>
      <c r="I5" s="962"/>
    </row>
    <row r="6" spans="2:9" ht="15">
      <c r="B6" s="291"/>
      <c r="C6" s="292"/>
      <c r="D6" s="292"/>
      <c r="E6" s="293"/>
      <c r="F6" s="214"/>
      <c r="G6" s="214"/>
      <c r="H6" s="294"/>
      <c r="I6" s="295"/>
    </row>
    <row r="7" spans="1:9" s="163" customFormat="1" ht="47.25">
      <c r="A7" s="158" t="s">
        <v>1</v>
      </c>
      <c r="B7" s="160" t="s">
        <v>2</v>
      </c>
      <c r="C7" s="161" t="s">
        <v>95</v>
      </c>
      <c r="D7" s="162" t="s">
        <v>3</v>
      </c>
      <c r="E7" s="963" t="s">
        <v>401</v>
      </c>
      <c r="F7" s="964"/>
      <c r="G7" s="965"/>
      <c r="H7" s="159" t="s">
        <v>4</v>
      </c>
      <c r="I7" s="160" t="s">
        <v>94</v>
      </c>
    </row>
    <row r="8" spans="1:9" s="163" customFormat="1" ht="15.75">
      <c r="A8" s="219"/>
      <c r="B8" s="220"/>
      <c r="C8" s="221"/>
      <c r="D8" s="222"/>
      <c r="E8" s="957" t="s">
        <v>65</v>
      </c>
      <c r="F8" s="956" t="s">
        <v>192</v>
      </c>
      <c r="G8" s="956"/>
      <c r="H8" s="223"/>
      <c r="I8" s="220"/>
    </row>
    <row r="9" spans="1:9" ht="15.75">
      <c r="A9" s="58"/>
      <c r="B9" s="59"/>
      <c r="C9" s="100"/>
      <c r="D9" s="87"/>
      <c r="E9" s="958"/>
      <c r="F9" s="224" t="s">
        <v>208</v>
      </c>
      <c r="G9" s="224" t="s">
        <v>209</v>
      </c>
      <c r="H9" s="91"/>
      <c r="I9" s="60"/>
    </row>
    <row r="10" spans="1:9" s="70" customFormat="1" ht="16.5" thickBot="1">
      <c r="A10" s="67">
        <v>1</v>
      </c>
      <c r="B10" s="68">
        <v>2</v>
      </c>
      <c r="C10" s="68">
        <v>3</v>
      </c>
      <c r="D10" s="68">
        <v>4</v>
      </c>
      <c r="E10" s="68">
        <v>5</v>
      </c>
      <c r="F10" s="68"/>
      <c r="G10" s="68"/>
      <c r="H10" s="68">
        <v>6</v>
      </c>
      <c r="I10" s="69">
        <v>7</v>
      </c>
    </row>
    <row r="11" spans="1:9" ht="16.5" thickTop="1">
      <c r="A11" s="38"/>
      <c r="B11" s="33"/>
      <c r="C11" s="101"/>
      <c r="D11" s="103"/>
      <c r="E11" s="77"/>
      <c r="F11" s="77"/>
      <c r="G11" s="77"/>
      <c r="H11" s="92"/>
      <c r="I11" s="34"/>
    </row>
    <row r="12" spans="1:9" ht="15.75">
      <c r="A12" s="71" t="s">
        <v>11</v>
      </c>
      <c r="B12" s="39" t="s">
        <v>12</v>
      </c>
      <c r="C12" s="729">
        <v>8480832</v>
      </c>
      <c r="D12" s="126">
        <v>9289288.33</v>
      </c>
      <c r="E12" s="66">
        <v>2666007.66</v>
      </c>
      <c r="F12" s="226">
        <f>E12-G12</f>
        <v>557701.69</v>
      </c>
      <c r="G12" s="227">
        <v>2108305.97</v>
      </c>
      <c r="H12" s="225">
        <f aca="true" t="shared" si="0" ref="H12:H17">E12/D12</f>
        <v>0.28699805251927196</v>
      </c>
      <c r="I12" s="35">
        <f>E12/E36</f>
        <v>0.1262414623608364</v>
      </c>
    </row>
    <row r="13" spans="1:9" ht="34.5" customHeight="1">
      <c r="A13" s="71" t="s">
        <v>99</v>
      </c>
      <c r="B13" s="104" t="s">
        <v>112</v>
      </c>
      <c r="C13" s="729">
        <v>250000</v>
      </c>
      <c r="D13" s="126">
        <v>750000</v>
      </c>
      <c r="E13" s="66">
        <v>639503.73</v>
      </c>
      <c r="F13" s="226">
        <f aca="true" t="shared" si="1" ref="F13:F21">E13-G13</f>
        <v>139503.72999999998</v>
      </c>
      <c r="G13" s="227">
        <v>500000</v>
      </c>
      <c r="H13" s="225">
        <f t="shared" si="0"/>
        <v>0.85267164</v>
      </c>
      <c r="I13" s="35">
        <f>E13/E36</f>
        <v>0.030281940772971923</v>
      </c>
    </row>
    <row r="14" spans="1:9" ht="15.75">
      <c r="A14" s="72">
        <v>600</v>
      </c>
      <c r="B14" s="105" t="s">
        <v>15</v>
      </c>
      <c r="C14" s="211">
        <v>4478014</v>
      </c>
      <c r="D14" s="126">
        <v>4478014</v>
      </c>
      <c r="E14" s="78">
        <v>867836.53</v>
      </c>
      <c r="F14" s="226">
        <f t="shared" si="1"/>
        <v>769245.72</v>
      </c>
      <c r="G14" s="229">
        <v>98590.81</v>
      </c>
      <c r="H14" s="225">
        <f t="shared" si="0"/>
        <v>0.19379942313713178</v>
      </c>
      <c r="I14" s="35">
        <f>E14/E36</f>
        <v>0.04109401269963112</v>
      </c>
    </row>
    <row r="15" spans="1:9" ht="15.75">
      <c r="A15" s="73">
        <v>700</v>
      </c>
      <c r="B15" s="105" t="s">
        <v>109</v>
      </c>
      <c r="C15" s="211">
        <v>1986639</v>
      </c>
      <c r="D15" s="126">
        <v>1986639</v>
      </c>
      <c r="E15" s="78">
        <v>301572.22</v>
      </c>
      <c r="F15" s="228">
        <f t="shared" si="1"/>
        <v>297593.44999999995</v>
      </c>
      <c r="G15" s="229">
        <v>3978.77</v>
      </c>
      <c r="H15" s="225">
        <f t="shared" si="0"/>
        <v>0.15180021131166757</v>
      </c>
      <c r="I15" s="36">
        <f>E15/E36</f>
        <v>0.014280123283743252</v>
      </c>
    </row>
    <row r="16" spans="1:9" ht="15.75">
      <c r="A16" s="73">
        <v>710</v>
      </c>
      <c r="B16" s="105" t="s">
        <v>66</v>
      </c>
      <c r="C16" s="211">
        <v>331850</v>
      </c>
      <c r="D16" s="126">
        <v>331850</v>
      </c>
      <c r="E16" s="78">
        <v>68304</v>
      </c>
      <c r="F16" s="228">
        <f t="shared" si="1"/>
        <v>68304</v>
      </c>
      <c r="G16" s="229">
        <v>0</v>
      </c>
      <c r="H16" s="225">
        <f t="shared" si="0"/>
        <v>0.20582793430766913</v>
      </c>
      <c r="I16" s="36">
        <f>E16/E36</f>
        <v>0.003234348113273826</v>
      </c>
    </row>
    <row r="17" spans="1:9" ht="15.75">
      <c r="A17" s="73">
        <v>750</v>
      </c>
      <c r="B17" s="105" t="s">
        <v>108</v>
      </c>
      <c r="C17" s="211">
        <v>4646556</v>
      </c>
      <c r="D17" s="126">
        <v>4661673</v>
      </c>
      <c r="E17" s="78">
        <v>2501896.7</v>
      </c>
      <c r="F17" s="228">
        <f t="shared" si="1"/>
        <v>2357839.7</v>
      </c>
      <c r="G17" s="229">
        <v>144057</v>
      </c>
      <c r="H17" s="225">
        <f t="shared" si="0"/>
        <v>0.53669502343901</v>
      </c>
      <c r="I17" s="35">
        <f>E17/E36</f>
        <v>0.11847043908484148</v>
      </c>
    </row>
    <row r="18" spans="1:9" ht="17.25" customHeight="1">
      <c r="A18" s="73">
        <v>751</v>
      </c>
      <c r="B18" s="106" t="s">
        <v>107</v>
      </c>
      <c r="C18" s="730"/>
      <c r="D18" s="126"/>
      <c r="E18" s="78"/>
      <c r="F18" s="228"/>
      <c r="G18" s="229"/>
      <c r="H18" s="93"/>
      <c r="I18" s="35"/>
    </row>
    <row r="19" spans="1:9" ht="15.75">
      <c r="A19" s="73"/>
      <c r="B19" s="106" t="s">
        <v>18</v>
      </c>
      <c r="C19" s="730">
        <v>2659</v>
      </c>
      <c r="D19" s="126">
        <v>2659</v>
      </c>
      <c r="E19" s="78">
        <v>0</v>
      </c>
      <c r="F19" s="228">
        <f t="shared" si="1"/>
        <v>0</v>
      </c>
      <c r="G19" s="230">
        <v>0</v>
      </c>
      <c r="H19" s="93">
        <f>E19/D19</f>
        <v>0</v>
      </c>
      <c r="I19" s="35">
        <f>E19/E36</f>
        <v>0</v>
      </c>
    </row>
    <row r="20" spans="1:9" ht="15.75">
      <c r="A20" s="73">
        <v>752</v>
      </c>
      <c r="B20" s="106" t="s">
        <v>369</v>
      </c>
      <c r="C20" s="730">
        <v>300</v>
      </c>
      <c r="D20" s="126">
        <v>300</v>
      </c>
      <c r="E20" s="78">
        <v>0</v>
      </c>
      <c r="F20" s="228">
        <f t="shared" si="1"/>
        <v>0</v>
      </c>
      <c r="G20" s="230">
        <v>0</v>
      </c>
      <c r="H20" s="93">
        <f>E20/D20</f>
        <v>0</v>
      </c>
      <c r="I20" s="35"/>
    </row>
    <row r="21" spans="1:9" ht="15.75">
      <c r="A21" s="73">
        <v>754</v>
      </c>
      <c r="B21" s="105" t="s">
        <v>58</v>
      </c>
      <c r="C21" s="211">
        <v>407850</v>
      </c>
      <c r="D21" s="126">
        <v>422851</v>
      </c>
      <c r="E21" s="78">
        <v>165949.3</v>
      </c>
      <c r="F21" s="228">
        <f t="shared" si="1"/>
        <v>165949.3</v>
      </c>
      <c r="G21" s="230">
        <v>0</v>
      </c>
      <c r="H21" s="93">
        <f>E21/D21</f>
        <v>0.39245337009963316</v>
      </c>
      <c r="I21" s="35">
        <f>E21/E36</f>
        <v>0.007858072812047787</v>
      </c>
    </row>
    <row r="22" spans="1:9" ht="15.75">
      <c r="A22" s="73"/>
      <c r="B22" s="105" t="s">
        <v>59</v>
      </c>
      <c r="C22" s="211"/>
      <c r="D22" s="126"/>
      <c r="E22" s="78"/>
      <c r="F22" s="230"/>
      <c r="G22" s="230"/>
      <c r="H22" s="93"/>
      <c r="I22" s="35"/>
    </row>
    <row r="23" spans="1:9" ht="15.75">
      <c r="A23" s="73">
        <v>756</v>
      </c>
      <c r="B23" s="105" t="s">
        <v>105</v>
      </c>
      <c r="C23" s="211"/>
      <c r="D23" s="126"/>
      <c r="E23" s="78"/>
      <c r="F23" s="230"/>
      <c r="G23" s="230"/>
      <c r="H23" s="93"/>
      <c r="I23" s="35"/>
    </row>
    <row r="24" spans="1:9" ht="15.75">
      <c r="A24" s="73"/>
      <c r="B24" s="105" t="s">
        <v>67</v>
      </c>
      <c r="C24" s="211"/>
      <c r="D24" s="126"/>
      <c r="E24" s="78"/>
      <c r="F24" s="230"/>
      <c r="G24" s="230"/>
      <c r="H24" s="93"/>
      <c r="I24" s="35"/>
    </row>
    <row r="25" spans="1:9" ht="15.75">
      <c r="A25" s="73"/>
      <c r="B25" s="105" t="s">
        <v>114</v>
      </c>
      <c r="C25" s="211">
        <v>94142</v>
      </c>
      <c r="D25" s="126">
        <v>94142</v>
      </c>
      <c r="E25" s="78">
        <v>43480.66</v>
      </c>
      <c r="F25" s="230">
        <f>E25-G25</f>
        <v>43480.66</v>
      </c>
      <c r="G25" s="230">
        <v>0</v>
      </c>
      <c r="H25" s="93">
        <f aca="true" t="shared" si="2" ref="H25:H36">E25/D25</f>
        <v>0.46186250557668207</v>
      </c>
      <c r="I25" s="35">
        <f>E25/E36</f>
        <v>0.0020589071011200034</v>
      </c>
    </row>
    <row r="26" spans="1:9" ht="15.75">
      <c r="A26" s="74">
        <v>757</v>
      </c>
      <c r="B26" s="39" t="s">
        <v>68</v>
      </c>
      <c r="C26" s="729">
        <v>965000</v>
      </c>
      <c r="D26" s="126">
        <v>965000</v>
      </c>
      <c r="E26" s="79">
        <v>350785.82</v>
      </c>
      <c r="F26" s="230">
        <f aca="true" t="shared" si="3" ref="F26:F35">E26-G26</f>
        <v>350785.82</v>
      </c>
      <c r="G26" s="230">
        <v>0</v>
      </c>
      <c r="H26" s="93">
        <f t="shared" si="2"/>
        <v>0.36350862176165805</v>
      </c>
      <c r="I26" s="35">
        <f>E26/E36</f>
        <v>0.016610497995435288</v>
      </c>
    </row>
    <row r="27" spans="1:9" ht="15.75">
      <c r="A27" s="74">
        <v>758</v>
      </c>
      <c r="B27" s="39" t="s">
        <v>106</v>
      </c>
      <c r="C27" s="729">
        <v>374500</v>
      </c>
      <c r="D27" s="126">
        <v>282792</v>
      </c>
      <c r="E27" s="79">
        <v>4500</v>
      </c>
      <c r="F27" s="230">
        <f t="shared" si="3"/>
        <v>4500</v>
      </c>
      <c r="G27" s="230">
        <v>0</v>
      </c>
      <c r="H27" s="93">
        <f t="shared" si="2"/>
        <v>0.015912755664941016</v>
      </c>
      <c r="I27" s="35">
        <f>E27/E36</f>
        <v>0.00021308512692861645</v>
      </c>
    </row>
    <row r="28" spans="1:9" ht="15.75">
      <c r="A28" s="74">
        <v>801</v>
      </c>
      <c r="B28" s="39" t="s">
        <v>100</v>
      </c>
      <c r="C28" s="729">
        <v>16708136</v>
      </c>
      <c r="D28" s="126">
        <v>17054944</v>
      </c>
      <c r="E28" s="79">
        <v>8218738.44</v>
      </c>
      <c r="F28" s="230">
        <f t="shared" si="3"/>
        <v>8218738.44</v>
      </c>
      <c r="G28" s="230">
        <v>0</v>
      </c>
      <c r="H28" s="93">
        <f t="shared" si="2"/>
        <v>0.48189770895759027</v>
      </c>
      <c r="I28" s="35">
        <f>E28/E36</f>
        <v>0.3891757608178887</v>
      </c>
    </row>
    <row r="29" spans="1:9" ht="15.75">
      <c r="A29" s="74">
        <v>851</v>
      </c>
      <c r="B29" s="39" t="s">
        <v>69</v>
      </c>
      <c r="C29" s="729">
        <v>223538</v>
      </c>
      <c r="D29" s="126">
        <v>223538</v>
      </c>
      <c r="E29" s="79">
        <v>106406.4</v>
      </c>
      <c r="F29" s="230">
        <f t="shared" si="3"/>
        <v>106406.4</v>
      </c>
      <c r="G29" s="230">
        <v>0</v>
      </c>
      <c r="H29" s="93">
        <f t="shared" si="2"/>
        <v>0.47601034276051496</v>
      </c>
      <c r="I29" s="35">
        <f>E29/E36</f>
        <v>0.005038582500003806</v>
      </c>
    </row>
    <row r="30" spans="1:9" ht="15.75">
      <c r="A30" s="74">
        <v>852</v>
      </c>
      <c r="B30" s="39" t="s">
        <v>104</v>
      </c>
      <c r="C30" s="729">
        <v>6392251.74</v>
      </c>
      <c r="D30" s="126">
        <v>6478021.74</v>
      </c>
      <c r="E30" s="79">
        <v>3020944.32</v>
      </c>
      <c r="F30" s="230">
        <f t="shared" si="3"/>
        <v>3020944.32</v>
      </c>
      <c r="G30" s="230">
        <v>0</v>
      </c>
      <c r="H30" s="93">
        <f t="shared" si="2"/>
        <v>0.4663374778979979</v>
      </c>
      <c r="I30" s="35">
        <f>E30/E36</f>
        <v>0.14304851197144064</v>
      </c>
    </row>
    <row r="31" spans="1:9" ht="15.75">
      <c r="A31" s="74">
        <v>854</v>
      </c>
      <c r="B31" s="39" t="s">
        <v>103</v>
      </c>
      <c r="C31" s="729">
        <v>453127</v>
      </c>
      <c r="D31" s="126">
        <v>605342</v>
      </c>
      <c r="E31" s="79">
        <v>363526.81</v>
      </c>
      <c r="F31" s="230">
        <f t="shared" si="3"/>
        <v>363526.81</v>
      </c>
      <c r="G31" s="230">
        <v>0</v>
      </c>
      <c r="H31" s="93">
        <f t="shared" si="2"/>
        <v>0.6005312864463395</v>
      </c>
      <c r="I31" s="35">
        <f>E31/E36</f>
        <v>0.01721381254462334</v>
      </c>
    </row>
    <row r="32" spans="1:9" ht="15.75">
      <c r="A32" s="74">
        <v>900</v>
      </c>
      <c r="B32" s="39" t="s">
        <v>102</v>
      </c>
      <c r="C32" s="729">
        <v>1811855</v>
      </c>
      <c r="D32" s="126">
        <v>1911855</v>
      </c>
      <c r="E32" s="80">
        <v>798838.06</v>
      </c>
      <c r="F32" s="230">
        <f t="shared" si="3"/>
        <v>652391.91</v>
      </c>
      <c r="G32" s="229">
        <v>146446.15</v>
      </c>
      <c r="H32" s="93">
        <f t="shared" si="2"/>
        <v>0.4178340198393707</v>
      </c>
      <c r="I32" s="35">
        <f>E32/E36</f>
        <v>0.03782677986900216</v>
      </c>
    </row>
    <row r="33" spans="1:9" ht="15.75">
      <c r="A33" s="74">
        <v>921</v>
      </c>
      <c r="B33" s="39" t="s">
        <v>101</v>
      </c>
      <c r="C33" s="729">
        <v>2604586</v>
      </c>
      <c r="D33" s="126">
        <v>2685074</v>
      </c>
      <c r="E33" s="80">
        <v>761240.66</v>
      </c>
      <c r="F33" s="229">
        <f t="shared" si="3"/>
        <v>751706.24</v>
      </c>
      <c r="G33" s="229">
        <v>9534.42</v>
      </c>
      <c r="H33" s="93">
        <f t="shared" si="2"/>
        <v>0.2835082608524011</v>
      </c>
      <c r="I33" s="35">
        <f>E33/E36</f>
        <v>0.03604645836873861</v>
      </c>
    </row>
    <row r="34" spans="1:9" ht="34.5" customHeight="1">
      <c r="A34" s="74">
        <v>925</v>
      </c>
      <c r="B34" s="104" t="s">
        <v>370</v>
      </c>
      <c r="C34" s="211">
        <v>1500</v>
      </c>
      <c r="D34" s="126">
        <v>0</v>
      </c>
      <c r="E34" s="80">
        <v>0</v>
      </c>
      <c r="F34" s="229">
        <v>0</v>
      </c>
      <c r="G34" s="229">
        <v>0</v>
      </c>
      <c r="H34" s="93">
        <v>0</v>
      </c>
      <c r="I34" s="35">
        <v>0</v>
      </c>
    </row>
    <row r="35" spans="1:9" ht="15.75">
      <c r="A35" s="75">
        <v>926</v>
      </c>
      <c r="B35" s="107" t="s">
        <v>30</v>
      </c>
      <c r="C35" s="731">
        <v>2404467</v>
      </c>
      <c r="D35" s="127">
        <v>3309467</v>
      </c>
      <c r="E35" s="81">
        <v>238789.17</v>
      </c>
      <c r="F35" s="231">
        <f t="shared" si="3"/>
        <v>234900.65000000002</v>
      </c>
      <c r="G35" s="231">
        <v>3888.52</v>
      </c>
      <c r="H35" s="94">
        <f t="shared" si="2"/>
        <v>0.07215336185554955</v>
      </c>
      <c r="I35" s="35">
        <f>E35/E36</f>
        <v>0.011307204577473104</v>
      </c>
    </row>
    <row r="36" spans="1:9" ht="17.25" thickBot="1">
      <c r="A36" s="61" t="s">
        <v>110</v>
      </c>
      <c r="B36" s="62" t="s">
        <v>70</v>
      </c>
      <c r="C36" s="732">
        <f>SUM(C12:C35)</f>
        <v>52617802.74</v>
      </c>
      <c r="D36" s="128">
        <f>SUM(D12:D35)</f>
        <v>55533450.07</v>
      </c>
      <c r="E36" s="82">
        <f>SUM(E11:E35)</f>
        <v>21118320.48</v>
      </c>
      <c r="F36" s="82">
        <f>SUM(F11:F35)</f>
        <v>18103518.84</v>
      </c>
      <c r="G36" s="82">
        <f>SUM(G11:G35)</f>
        <v>3014801.64</v>
      </c>
      <c r="H36" s="95">
        <f t="shared" si="2"/>
        <v>0.38028108200337496</v>
      </c>
      <c r="I36" s="429">
        <f>SUM(I11:I35)</f>
        <v>1</v>
      </c>
    </row>
    <row r="37" spans="4:8" ht="15.75">
      <c r="D37" s="88"/>
      <c r="E37" s="83"/>
      <c r="F37" s="83"/>
      <c r="G37" s="83"/>
      <c r="H37" s="96"/>
    </row>
    <row r="38" spans="4:7" ht="15.75">
      <c r="D38" s="89"/>
      <c r="E38" s="84"/>
      <c r="F38" s="84"/>
      <c r="G38" s="84"/>
    </row>
    <row r="39" spans="4:7" ht="15.75">
      <c r="D39" s="89"/>
      <c r="E39" s="84"/>
      <c r="F39" s="84"/>
      <c r="G39" s="84"/>
    </row>
    <row r="40" spans="4:7" ht="15.75">
      <c r="D40" s="89"/>
      <c r="E40" s="84"/>
      <c r="F40" s="84"/>
      <c r="G40" s="84"/>
    </row>
    <row r="41" spans="4:7" ht="15.75">
      <c r="D41" s="89"/>
      <c r="E41" s="84"/>
      <c r="F41" s="84"/>
      <c r="G41" s="84"/>
    </row>
    <row r="42" spans="4:7" ht="15.75">
      <c r="D42" s="89"/>
      <c r="E42" s="84"/>
      <c r="F42" s="84"/>
      <c r="G42" s="84"/>
    </row>
    <row r="43" spans="4:7" ht="15.75">
      <c r="D43" s="89"/>
      <c r="E43" s="84"/>
      <c r="F43" s="84"/>
      <c r="G43" s="84"/>
    </row>
    <row r="44" spans="4:7" ht="15.75">
      <c r="D44" s="89"/>
      <c r="E44" s="84"/>
      <c r="F44" s="84"/>
      <c r="G44" s="84"/>
    </row>
    <row r="45" spans="4:7" ht="15.75">
      <c r="D45" s="89"/>
      <c r="E45" s="84"/>
      <c r="F45" s="84"/>
      <c r="G45" s="84"/>
    </row>
  </sheetData>
  <sheetProtection/>
  <mergeCells count="5">
    <mergeCell ref="F8:G8"/>
    <mergeCell ref="E8:E9"/>
    <mergeCell ref="B5:E5"/>
    <mergeCell ref="H5:I5"/>
    <mergeCell ref="E7:G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83"/>
  <sheetViews>
    <sheetView view="pageBreakPreview" zoomScale="75" zoomScaleSheetLayoutView="75" zoomScalePageLayoutView="0" workbookViewId="0" topLeftCell="A49">
      <selection activeCell="A4" sqref="A4:IV5"/>
    </sheetView>
  </sheetViews>
  <sheetFormatPr defaultColWidth="9.140625" defaultRowHeight="12.75"/>
  <cols>
    <col min="1" max="1" width="4.8515625" style="6" bestFit="1" customWidth="1"/>
    <col min="2" max="2" width="44.57421875" style="64" customWidth="1"/>
    <col min="3" max="3" width="6.57421875" style="10" bestFit="1" customWidth="1"/>
    <col min="4" max="4" width="8.8515625" style="7" customWidth="1"/>
    <col min="5" max="5" width="17.421875" style="17" customWidth="1"/>
    <col min="6" max="6" width="17.28125" style="17" customWidth="1"/>
    <col min="7" max="7" width="18.421875" style="98" customWidth="1"/>
    <col min="8" max="8" width="12.28125" style="17" customWidth="1"/>
    <col min="9" max="9" width="12.421875" style="8" customWidth="1"/>
    <col min="10" max="16384" width="9.140625" style="8" customWidth="1"/>
  </cols>
  <sheetData>
    <row r="1" spans="1:9" ht="15.75">
      <c r="A1" s="1"/>
      <c r="B1" s="169"/>
      <c r="C1" s="170"/>
      <c r="D1" s="108"/>
      <c r="E1" s="171"/>
      <c r="F1" s="171"/>
      <c r="G1" s="172"/>
      <c r="H1" s="1" t="s">
        <v>177</v>
      </c>
      <c r="I1" s="173"/>
    </row>
    <row r="2" spans="1:9" ht="15.75">
      <c r="A2" s="1"/>
      <c r="B2" s="169"/>
      <c r="C2" s="170"/>
      <c r="D2" s="108"/>
      <c r="E2" s="171"/>
      <c r="F2" s="171"/>
      <c r="G2" s="172"/>
      <c r="H2" s="1" t="s">
        <v>403</v>
      </c>
      <c r="I2" s="173"/>
    </row>
    <row r="3" spans="1:9" ht="15.75">
      <c r="A3" s="1"/>
      <c r="B3" s="169"/>
      <c r="C3" s="170"/>
      <c r="D3" s="108"/>
      <c r="E3" s="171"/>
      <c r="F3" s="171"/>
      <c r="G3" s="172"/>
      <c r="H3" s="123" t="s">
        <v>404</v>
      </c>
      <c r="I3" s="173"/>
    </row>
    <row r="4" spans="1:9" ht="15.75">
      <c r="A4" s="966" t="s">
        <v>402</v>
      </c>
      <c r="B4" s="967"/>
      <c r="C4" s="967"/>
      <c r="D4" s="967"/>
      <c r="E4" s="967"/>
      <c r="F4" s="967"/>
      <c r="G4" s="967"/>
      <c r="H4" s="174"/>
      <c r="I4" s="174"/>
    </row>
    <row r="5" spans="1:9" s="21" customFormat="1" ht="18.75">
      <c r="A5" s="968" t="s">
        <v>71</v>
      </c>
      <c r="B5" s="969" t="s">
        <v>2</v>
      </c>
      <c r="C5" s="968" t="s">
        <v>72</v>
      </c>
      <c r="D5" s="968" t="s">
        <v>39</v>
      </c>
      <c r="E5" s="969" t="s">
        <v>95</v>
      </c>
      <c r="F5" s="969" t="s">
        <v>3</v>
      </c>
      <c r="G5" s="971" t="s">
        <v>46</v>
      </c>
      <c r="H5" s="972" t="s">
        <v>4</v>
      </c>
      <c r="I5" s="974" t="s">
        <v>228</v>
      </c>
    </row>
    <row r="6" spans="1:9" s="15" customFormat="1" ht="15" customHeight="1">
      <c r="A6" s="968"/>
      <c r="B6" s="969"/>
      <c r="C6" s="968"/>
      <c r="D6" s="968"/>
      <c r="E6" s="969"/>
      <c r="F6" s="970"/>
      <c r="G6" s="972"/>
      <c r="H6" s="972"/>
      <c r="I6" s="975"/>
    </row>
    <row r="7" spans="1:9" s="288" customFormat="1" ht="43.5" customHeight="1">
      <c r="A7" s="968"/>
      <c r="B7" s="969"/>
      <c r="C7" s="968"/>
      <c r="D7" s="968"/>
      <c r="E7" s="969"/>
      <c r="F7" s="970"/>
      <c r="G7" s="972"/>
      <c r="H7" s="972"/>
      <c r="I7" s="976"/>
    </row>
    <row r="8" spans="1:9" s="18" customFormat="1" ht="18.75" customHeight="1">
      <c r="A8" s="175">
        <v>1</v>
      </c>
      <c r="B8" s="176">
        <v>2</v>
      </c>
      <c r="C8" s="175">
        <v>3</v>
      </c>
      <c r="D8" s="175">
        <v>4</v>
      </c>
      <c r="E8" s="175">
        <v>5</v>
      </c>
      <c r="F8" s="175">
        <v>6</v>
      </c>
      <c r="G8" s="175">
        <v>7</v>
      </c>
      <c r="H8" s="177">
        <v>8</v>
      </c>
      <c r="I8" s="177" t="s">
        <v>227</v>
      </c>
    </row>
    <row r="9" spans="1:9" s="13" customFormat="1" ht="30">
      <c r="A9" s="178">
        <v>1</v>
      </c>
      <c r="B9" s="179" t="s">
        <v>202</v>
      </c>
      <c r="C9" s="180" t="s">
        <v>11</v>
      </c>
      <c r="D9" s="181" t="s">
        <v>73</v>
      </c>
      <c r="E9" s="183">
        <v>100000</v>
      </c>
      <c r="F9" s="183">
        <v>100000</v>
      </c>
      <c r="G9" s="184">
        <v>0</v>
      </c>
      <c r="H9" s="215">
        <f aca="true" t="shared" si="0" ref="H9:H59">G9/F9</f>
        <v>0</v>
      </c>
      <c r="I9" s="182">
        <f aca="true" t="shared" si="1" ref="I9:I18">G9/G$59</f>
        <v>0</v>
      </c>
    </row>
    <row r="10" spans="1:9" s="13" customFormat="1" ht="15.75">
      <c r="A10" s="178">
        <v>2</v>
      </c>
      <c r="B10" s="179" t="s">
        <v>273</v>
      </c>
      <c r="C10" s="180" t="s">
        <v>11</v>
      </c>
      <c r="D10" s="181" t="s">
        <v>73</v>
      </c>
      <c r="E10" s="183">
        <v>4600000</v>
      </c>
      <c r="F10" s="183">
        <v>5018000</v>
      </c>
      <c r="G10" s="184">
        <v>2093545.97</v>
      </c>
      <c r="H10" s="215">
        <f t="shared" si="0"/>
        <v>0.4172072479075329</v>
      </c>
      <c r="I10" s="182">
        <f t="shared" si="1"/>
        <v>0.6944224595817854</v>
      </c>
    </row>
    <row r="11" spans="1:9" s="13" customFormat="1" ht="30">
      <c r="A11" s="178">
        <v>3</v>
      </c>
      <c r="B11" s="179" t="s">
        <v>406</v>
      </c>
      <c r="C11" s="180" t="s">
        <v>11</v>
      </c>
      <c r="D11" s="181" t="s">
        <v>73</v>
      </c>
      <c r="E11" s="183">
        <v>300000</v>
      </c>
      <c r="F11" s="183">
        <v>0</v>
      </c>
      <c r="G11" s="184">
        <v>0</v>
      </c>
      <c r="H11" s="215">
        <v>0</v>
      </c>
      <c r="I11" s="182">
        <f t="shared" si="1"/>
        <v>0</v>
      </c>
    </row>
    <row r="12" spans="1:9" s="13" customFormat="1" ht="45">
      <c r="A12" s="178">
        <v>4</v>
      </c>
      <c r="B12" s="179" t="s">
        <v>405</v>
      </c>
      <c r="C12" s="180" t="s">
        <v>11</v>
      </c>
      <c r="D12" s="181" t="s">
        <v>73</v>
      </c>
      <c r="E12" s="183">
        <v>0</v>
      </c>
      <c r="F12" s="183">
        <v>300000</v>
      </c>
      <c r="G12" s="184">
        <v>6150</v>
      </c>
      <c r="H12" s="215">
        <f t="shared" si="0"/>
        <v>0.0205</v>
      </c>
      <c r="I12" s="182">
        <f t="shared" si="1"/>
        <v>0.002039935204493255</v>
      </c>
    </row>
    <row r="13" spans="1:9" s="13" customFormat="1" ht="30">
      <c r="A13" s="178">
        <v>5</v>
      </c>
      <c r="B13" s="179" t="s">
        <v>455</v>
      </c>
      <c r="C13" s="180" t="s">
        <v>11</v>
      </c>
      <c r="D13" s="181" t="s">
        <v>73</v>
      </c>
      <c r="E13" s="183">
        <v>200000</v>
      </c>
      <c r="F13" s="183">
        <v>200000</v>
      </c>
      <c r="G13" s="184">
        <v>0</v>
      </c>
      <c r="H13" s="215">
        <f t="shared" si="0"/>
        <v>0</v>
      </c>
      <c r="I13" s="182">
        <f t="shared" si="1"/>
        <v>0</v>
      </c>
    </row>
    <row r="14" spans="1:9" s="13" customFormat="1" ht="30">
      <c r="A14" s="178">
        <v>6</v>
      </c>
      <c r="B14" s="179" t="s">
        <v>407</v>
      </c>
      <c r="C14" s="180" t="s">
        <v>11</v>
      </c>
      <c r="D14" s="181" t="s">
        <v>73</v>
      </c>
      <c r="E14" s="183">
        <v>50000</v>
      </c>
      <c r="F14" s="183">
        <v>50000</v>
      </c>
      <c r="G14" s="184">
        <v>0</v>
      </c>
      <c r="H14" s="215">
        <f t="shared" si="0"/>
        <v>0</v>
      </c>
      <c r="I14" s="182">
        <f t="shared" si="1"/>
        <v>0</v>
      </c>
    </row>
    <row r="15" spans="1:9" s="13" customFormat="1" ht="30">
      <c r="A15" s="178">
        <v>7</v>
      </c>
      <c r="B15" s="179" t="s">
        <v>408</v>
      </c>
      <c r="C15" s="180" t="s">
        <v>11</v>
      </c>
      <c r="D15" s="181" t="s">
        <v>181</v>
      </c>
      <c r="E15" s="183">
        <v>630000</v>
      </c>
      <c r="F15" s="183">
        <v>630000</v>
      </c>
      <c r="G15" s="184">
        <v>0</v>
      </c>
      <c r="H15" s="215">
        <v>0</v>
      </c>
      <c r="I15" s="182">
        <f t="shared" si="1"/>
        <v>0</v>
      </c>
    </row>
    <row r="16" spans="1:9" s="13" customFormat="1" ht="60">
      <c r="A16" s="178">
        <v>8</v>
      </c>
      <c r="B16" s="179" t="s">
        <v>349</v>
      </c>
      <c r="C16" s="180" t="s">
        <v>11</v>
      </c>
      <c r="D16" s="181" t="s">
        <v>181</v>
      </c>
      <c r="E16" s="183">
        <v>667630</v>
      </c>
      <c r="F16" s="183">
        <v>667630</v>
      </c>
      <c r="G16" s="184">
        <v>0</v>
      </c>
      <c r="H16" s="215">
        <f t="shared" si="0"/>
        <v>0</v>
      </c>
      <c r="I16" s="182">
        <f t="shared" si="1"/>
        <v>0</v>
      </c>
    </row>
    <row r="17" spans="1:9" s="13" customFormat="1" ht="15.75">
      <c r="A17" s="178">
        <v>9</v>
      </c>
      <c r="B17" s="179" t="s">
        <v>456</v>
      </c>
      <c r="C17" s="180" t="s">
        <v>11</v>
      </c>
      <c r="D17" s="181" t="s">
        <v>205</v>
      </c>
      <c r="E17" s="183">
        <v>1500000</v>
      </c>
      <c r="F17" s="183">
        <v>1500000</v>
      </c>
      <c r="G17" s="184">
        <v>8610</v>
      </c>
      <c r="H17" s="215">
        <f t="shared" si="0"/>
        <v>0.00574</v>
      </c>
      <c r="I17" s="182">
        <f t="shared" si="1"/>
        <v>0.002855909286290557</v>
      </c>
    </row>
    <row r="18" spans="1:9" s="166" customFormat="1" ht="30.75" customHeight="1">
      <c r="A18" s="185"/>
      <c r="B18" s="186" t="s">
        <v>74</v>
      </c>
      <c r="C18" s="185" t="s">
        <v>11</v>
      </c>
      <c r="D18" s="187"/>
      <c r="E18" s="188">
        <f>SUM(E9:E17)</f>
        <v>8047630</v>
      </c>
      <c r="F18" s="188">
        <f>SUM(F9:F17)</f>
        <v>8465630</v>
      </c>
      <c r="G18" s="206">
        <f>SUM(G9:G17)</f>
        <v>2108305.9699999997</v>
      </c>
      <c r="H18" s="216">
        <f t="shared" si="0"/>
        <v>0.2490430092030953</v>
      </c>
      <c r="I18" s="189">
        <f t="shared" si="1"/>
        <v>0.6993183040725691</v>
      </c>
    </row>
    <row r="19" spans="1:16" s="164" customFormat="1" ht="45">
      <c r="A19" s="178">
        <v>10</v>
      </c>
      <c r="B19" s="179" t="s">
        <v>457</v>
      </c>
      <c r="C19" s="190">
        <v>400</v>
      </c>
      <c r="D19" s="181" t="s">
        <v>182</v>
      </c>
      <c r="E19" s="183">
        <v>0</v>
      </c>
      <c r="F19" s="191">
        <v>500000</v>
      </c>
      <c r="G19" s="183">
        <v>500000</v>
      </c>
      <c r="H19" s="215">
        <f t="shared" si="0"/>
        <v>1</v>
      </c>
      <c r="I19" s="182">
        <f>G19/G59</f>
        <v>0.16584839060920772</v>
      </c>
      <c r="J19" s="168"/>
      <c r="K19" s="167"/>
      <c r="L19" s="167"/>
      <c r="M19" s="167"/>
      <c r="N19" s="167"/>
      <c r="O19" s="167"/>
      <c r="P19" s="167"/>
    </row>
    <row r="20" spans="1:9" s="166" customFormat="1" ht="30.75" customHeight="1">
      <c r="A20" s="185"/>
      <c r="B20" s="186" t="s">
        <v>183</v>
      </c>
      <c r="C20" s="185">
        <v>400</v>
      </c>
      <c r="D20" s="187"/>
      <c r="E20" s="188">
        <f>SUM(E19)</f>
        <v>0</v>
      </c>
      <c r="F20" s="192">
        <f>SUM(F19)</f>
        <v>500000</v>
      </c>
      <c r="G20" s="193">
        <f>SUM(G19)</f>
        <v>500000</v>
      </c>
      <c r="H20" s="216">
        <f t="shared" si="0"/>
        <v>1</v>
      </c>
      <c r="I20" s="189">
        <f>G20/G59</f>
        <v>0.16584839060920772</v>
      </c>
    </row>
    <row r="21" spans="1:9" s="166" customFormat="1" ht="30.75" customHeight="1">
      <c r="A21" s="178">
        <v>11</v>
      </c>
      <c r="B21" s="179" t="s">
        <v>410</v>
      </c>
      <c r="C21" s="194">
        <v>600</v>
      </c>
      <c r="D21" s="181" t="s">
        <v>411</v>
      </c>
      <c r="E21" s="183">
        <v>1450000</v>
      </c>
      <c r="F21" s="191">
        <v>0</v>
      </c>
      <c r="G21" s="184">
        <v>0</v>
      </c>
      <c r="H21" s="215">
        <v>0</v>
      </c>
      <c r="I21" s="182">
        <f>G21/G$59</f>
        <v>0</v>
      </c>
    </row>
    <row r="22" spans="1:9" s="166" customFormat="1" ht="30.75" customHeight="1">
      <c r="A22" s="178">
        <v>12</v>
      </c>
      <c r="B22" s="179" t="s">
        <v>412</v>
      </c>
      <c r="C22" s="194">
        <v>600</v>
      </c>
      <c r="D22" s="181" t="s">
        <v>411</v>
      </c>
      <c r="E22" s="183">
        <v>0</v>
      </c>
      <c r="F22" s="191">
        <v>1450000</v>
      </c>
      <c r="G22" s="184">
        <v>0</v>
      </c>
      <c r="H22" s="215">
        <v>0</v>
      </c>
      <c r="I22" s="182">
        <f>G22/G$59</f>
        <v>0</v>
      </c>
    </row>
    <row r="23" spans="1:9" s="166" customFormat="1" ht="48.75" customHeight="1">
      <c r="A23" s="178">
        <v>13</v>
      </c>
      <c r="B23" s="179" t="s">
        <v>458</v>
      </c>
      <c r="C23" s="194">
        <v>600</v>
      </c>
      <c r="D23" s="178">
        <v>60014</v>
      </c>
      <c r="E23" s="183">
        <v>600000</v>
      </c>
      <c r="F23" s="183">
        <v>600000</v>
      </c>
      <c r="G23" s="184">
        <v>78725.81</v>
      </c>
      <c r="H23" s="215">
        <f>G23/F23</f>
        <v>0.13120968333333333</v>
      </c>
      <c r="I23" s="182">
        <f>G23/G59</f>
        <v>0.026113097775812544</v>
      </c>
    </row>
    <row r="24" spans="1:9" s="13" customFormat="1" ht="45">
      <c r="A24" s="178">
        <v>14</v>
      </c>
      <c r="B24" s="179" t="s">
        <v>409</v>
      </c>
      <c r="C24" s="194">
        <v>600</v>
      </c>
      <c r="D24" s="178">
        <v>60016</v>
      </c>
      <c r="E24" s="183">
        <v>500000</v>
      </c>
      <c r="F24" s="183">
        <v>500000</v>
      </c>
      <c r="G24" s="184">
        <v>19865</v>
      </c>
      <c r="H24" s="215">
        <f t="shared" si="0"/>
        <v>0.03973</v>
      </c>
      <c r="I24" s="182">
        <f>G24/G59</f>
        <v>0.006589156558903823</v>
      </c>
    </row>
    <row r="25" spans="1:9" s="14" customFormat="1" ht="15.75">
      <c r="A25" s="185"/>
      <c r="B25" s="186" t="s">
        <v>75</v>
      </c>
      <c r="C25" s="185">
        <v>600</v>
      </c>
      <c r="D25" s="187"/>
      <c r="E25" s="382">
        <f>SUM(E21:E24)</f>
        <v>2550000</v>
      </c>
      <c r="F25" s="382">
        <f>SUM(F21:F24)</f>
        <v>2550000</v>
      </c>
      <c r="G25" s="382">
        <f>SUM(G21:G24)</f>
        <v>98590.81</v>
      </c>
      <c r="H25" s="216">
        <f t="shared" si="0"/>
        <v>0.03866306274509804</v>
      </c>
      <c r="I25" s="189">
        <f>G25/G59</f>
        <v>0.032702254334716366</v>
      </c>
    </row>
    <row r="26" spans="1:9" s="13" customFormat="1" ht="15.75">
      <c r="A26" s="178">
        <v>15</v>
      </c>
      <c r="B26" s="179" t="s">
        <v>275</v>
      </c>
      <c r="C26" s="194">
        <v>700</v>
      </c>
      <c r="D26" s="181" t="s">
        <v>276</v>
      </c>
      <c r="E26" s="183">
        <v>674960</v>
      </c>
      <c r="F26" s="183">
        <v>674960</v>
      </c>
      <c r="G26" s="184">
        <v>3978.77</v>
      </c>
      <c r="H26" s="215">
        <f t="shared" si="0"/>
        <v>0.005894823396942041</v>
      </c>
      <c r="I26" s="182">
        <f>G26/G$59</f>
        <v>0.0013197452022083948</v>
      </c>
    </row>
    <row r="27" spans="1:9" s="13" customFormat="1" ht="15.75">
      <c r="A27" s="178">
        <v>16</v>
      </c>
      <c r="B27" s="179" t="s">
        <v>274</v>
      </c>
      <c r="C27" s="194">
        <v>700</v>
      </c>
      <c r="D27" s="181" t="s">
        <v>184</v>
      </c>
      <c r="E27" s="183">
        <v>50000</v>
      </c>
      <c r="F27" s="183">
        <v>50000</v>
      </c>
      <c r="G27" s="184">
        <v>0</v>
      </c>
      <c r="H27" s="215">
        <f>G27/F27</f>
        <v>0</v>
      </c>
      <c r="I27" s="182">
        <f>G27/G$59</f>
        <v>0</v>
      </c>
    </row>
    <row r="28" spans="1:9" s="14" customFormat="1" ht="15.75">
      <c r="A28" s="185"/>
      <c r="B28" s="199" t="s">
        <v>76</v>
      </c>
      <c r="C28" s="185">
        <v>700</v>
      </c>
      <c r="D28" s="185"/>
      <c r="E28" s="188">
        <f>SUM(E26:E27)</f>
        <v>724960</v>
      </c>
      <c r="F28" s="188">
        <f>SUM(F26:F27)</f>
        <v>724960</v>
      </c>
      <c r="G28" s="382">
        <f>SUM(G26:G27)</f>
        <v>3978.77</v>
      </c>
      <c r="H28" s="216">
        <f t="shared" si="0"/>
        <v>0.005488261421319797</v>
      </c>
      <c r="I28" s="189">
        <f>G28/G59</f>
        <v>0.0013197452022083948</v>
      </c>
    </row>
    <row r="29" spans="1:9" s="13" customFormat="1" ht="15.75">
      <c r="A29" s="178">
        <v>17</v>
      </c>
      <c r="B29" s="200" t="s">
        <v>413</v>
      </c>
      <c r="C29" s="195">
        <v>750</v>
      </c>
      <c r="D29" s="196">
        <v>75022</v>
      </c>
      <c r="E29" s="197">
        <v>5000</v>
      </c>
      <c r="F29" s="201">
        <v>5000</v>
      </c>
      <c r="G29" s="198">
        <v>0</v>
      </c>
      <c r="H29" s="215">
        <f t="shared" si="0"/>
        <v>0</v>
      </c>
      <c r="I29" s="182">
        <f>G29/G$59</f>
        <v>0</v>
      </c>
    </row>
    <row r="30" spans="1:9" s="13" customFormat="1" ht="15.75">
      <c r="A30" s="178">
        <v>18</v>
      </c>
      <c r="B30" s="200" t="s">
        <v>414</v>
      </c>
      <c r="C30" s="195">
        <v>750</v>
      </c>
      <c r="D30" s="196">
        <v>75023</v>
      </c>
      <c r="E30" s="197">
        <v>150000</v>
      </c>
      <c r="F30" s="201">
        <v>155600</v>
      </c>
      <c r="G30" s="198">
        <v>144057</v>
      </c>
      <c r="H30" s="215">
        <f t="shared" si="0"/>
        <v>0.9258161953727506</v>
      </c>
      <c r="I30" s="182">
        <f>G30/G$59</f>
        <v>0.047783243211981276</v>
      </c>
    </row>
    <row r="31" spans="1:9" s="13" customFormat="1" ht="15.75">
      <c r="A31" s="185"/>
      <c r="B31" s="186" t="s">
        <v>77</v>
      </c>
      <c r="C31" s="185">
        <v>750</v>
      </c>
      <c r="D31" s="185"/>
      <c r="E31" s="188">
        <f>SUM(E29:E30)</f>
        <v>155000</v>
      </c>
      <c r="F31" s="188">
        <f>SUM(F29:F30)</f>
        <v>160600</v>
      </c>
      <c r="G31" s="193">
        <f>SUM(G29:G30)</f>
        <v>144057</v>
      </c>
      <c r="H31" s="217">
        <f t="shared" si="0"/>
        <v>0.8969925280199252</v>
      </c>
      <c r="I31" s="189">
        <f>G31/G59</f>
        <v>0.047783243211981276</v>
      </c>
    </row>
    <row r="32" spans="1:9" s="14" customFormat="1" ht="15.75" hidden="1">
      <c r="A32" s="178">
        <v>23</v>
      </c>
      <c r="B32" s="179" t="s">
        <v>277</v>
      </c>
      <c r="C32" s="195">
        <v>754</v>
      </c>
      <c r="D32" s="196">
        <v>75412</v>
      </c>
      <c r="E32" s="197"/>
      <c r="F32" s="197"/>
      <c r="G32" s="198">
        <v>0</v>
      </c>
      <c r="H32" s="215" t="e">
        <f t="shared" si="0"/>
        <v>#DIV/0!</v>
      </c>
      <c r="I32" s="182">
        <f>G32/G$59</f>
        <v>0</v>
      </c>
    </row>
    <row r="33" spans="1:9" s="14" customFormat="1" ht="45" hidden="1">
      <c r="A33" s="178">
        <v>24</v>
      </c>
      <c r="B33" s="179" t="s">
        <v>366</v>
      </c>
      <c r="C33" s="195">
        <v>754</v>
      </c>
      <c r="D33" s="196">
        <v>75412</v>
      </c>
      <c r="E33" s="197">
        <v>0</v>
      </c>
      <c r="F33" s="197">
        <v>0</v>
      </c>
      <c r="G33" s="198">
        <v>0</v>
      </c>
      <c r="H33" s="215" t="e">
        <f t="shared" si="0"/>
        <v>#DIV/0!</v>
      </c>
      <c r="I33" s="182">
        <f>G33/G$59</f>
        <v>0</v>
      </c>
    </row>
    <row r="34" spans="1:9" s="14" customFormat="1" ht="15.75" hidden="1">
      <c r="A34" s="178">
        <v>25</v>
      </c>
      <c r="B34" s="179" t="s">
        <v>351</v>
      </c>
      <c r="C34" s="195">
        <v>754</v>
      </c>
      <c r="D34" s="196">
        <v>75412</v>
      </c>
      <c r="E34" s="197">
        <v>0</v>
      </c>
      <c r="F34" s="197">
        <v>0</v>
      </c>
      <c r="G34" s="198">
        <v>0</v>
      </c>
      <c r="H34" s="215" t="e">
        <f t="shared" si="0"/>
        <v>#DIV/0!</v>
      </c>
      <c r="I34" s="182">
        <f>G34/G$59</f>
        <v>0</v>
      </c>
    </row>
    <row r="35" spans="1:9" s="14" customFormat="1" ht="15.75" hidden="1">
      <c r="A35" s="178">
        <v>26</v>
      </c>
      <c r="B35" s="179" t="s">
        <v>203</v>
      </c>
      <c r="C35" s="195">
        <v>754</v>
      </c>
      <c r="D35" s="196">
        <v>75412</v>
      </c>
      <c r="E35" s="197">
        <v>0</v>
      </c>
      <c r="F35" s="197">
        <v>0</v>
      </c>
      <c r="G35" s="198">
        <v>0</v>
      </c>
      <c r="H35" s="215" t="e">
        <f t="shared" si="0"/>
        <v>#DIV/0!</v>
      </c>
      <c r="I35" s="182">
        <f>G35/G59</f>
        <v>0</v>
      </c>
    </row>
    <row r="36" spans="1:9" s="14" customFormat="1" ht="15.75" hidden="1">
      <c r="A36" s="185"/>
      <c r="B36" s="186" t="s">
        <v>78</v>
      </c>
      <c r="C36" s="185">
        <v>754</v>
      </c>
      <c r="D36" s="185"/>
      <c r="E36" s="188">
        <f>SUM(E32:E35)</f>
        <v>0</v>
      </c>
      <c r="F36" s="188">
        <f>SUM(F32:F35)</f>
        <v>0</v>
      </c>
      <c r="G36" s="193">
        <f>SUM(G32:G35)</f>
        <v>0</v>
      </c>
      <c r="H36" s="217" t="e">
        <f t="shared" si="0"/>
        <v>#DIV/0!</v>
      </c>
      <c r="I36" s="189">
        <f>G36/G59</f>
        <v>0</v>
      </c>
    </row>
    <row r="37" spans="1:9" s="13" customFormat="1" ht="45">
      <c r="A37" s="178">
        <v>19</v>
      </c>
      <c r="B37" s="179" t="s">
        <v>415</v>
      </c>
      <c r="C37" s="194">
        <v>801</v>
      </c>
      <c r="D37" s="178">
        <v>80101</v>
      </c>
      <c r="E37" s="197">
        <v>0</v>
      </c>
      <c r="F37" s="197">
        <v>160000</v>
      </c>
      <c r="G37" s="198">
        <v>0</v>
      </c>
      <c r="H37" s="215">
        <f t="shared" si="0"/>
        <v>0</v>
      </c>
      <c r="I37" s="182">
        <f>G37/G$59</f>
        <v>0</v>
      </c>
    </row>
    <row r="38" spans="1:9" s="13" customFormat="1" ht="30">
      <c r="A38" s="178">
        <v>20</v>
      </c>
      <c r="B38" s="179" t="s">
        <v>416</v>
      </c>
      <c r="C38" s="194">
        <v>801</v>
      </c>
      <c r="D38" s="178">
        <v>80110</v>
      </c>
      <c r="E38" s="197">
        <v>400000</v>
      </c>
      <c r="F38" s="197">
        <v>400000</v>
      </c>
      <c r="G38" s="198">
        <v>0</v>
      </c>
      <c r="H38" s="215">
        <f t="shared" si="0"/>
        <v>0</v>
      </c>
      <c r="I38" s="182">
        <f>G38/G$59</f>
        <v>0</v>
      </c>
    </row>
    <row r="39" spans="1:9" s="13" customFormat="1" ht="30">
      <c r="A39" s="178">
        <v>21</v>
      </c>
      <c r="B39" s="179" t="s">
        <v>417</v>
      </c>
      <c r="C39" s="194">
        <v>801</v>
      </c>
      <c r="D39" s="178">
        <v>80110</v>
      </c>
      <c r="E39" s="197">
        <v>572473</v>
      </c>
      <c r="F39" s="197">
        <v>572473</v>
      </c>
      <c r="G39" s="198">
        <v>0</v>
      </c>
      <c r="H39" s="215">
        <f t="shared" si="0"/>
        <v>0</v>
      </c>
      <c r="I39" s="182">
        <f>G39/G$59</f>
        <v>0</v>
      </c>
    </row>
    <row r="40" spans="1:9" s="13" customFormat="1" ht="15.75">
      <c r="A40" s="185"/>
      <c r="B40" s="186" t="s">
        <v>79</v>
      </c>
      <c r="C40" s="185">
        <v>801</v>
      </c>
      <c r="D40" s="185"/>
      <c r="E40" s="188">
        <f>SUM(E37:E39)</f>
        <v>972473</v>
      </c>
      <c r="F40" s="188">
        <f>SUM(F37:F39)</f>
        <v>1132473</v>
      </c>
      <c r="G40" s="193">
        <f>SUM(G37:G39)</f>
        <v>0</v>
      </c>
      <c r="H40" s="217">
        <f t="shared" si="0"/>
        <v>0</v>
      </c>
      <c r="I40" s="189">
        <f>G40/G59</f>
        <v>0</v>
      </c>
    </row>
    <row r="41" spans="1:9" s="13" customFormat="1" ht="50.25" customHeight="1">
      <c r="A41" s="178">
        <v>22</v>
      </c>
      <c r="B41" s="364" t="s">
        <v>278</v>
      </c>
      <c r="C41" s="194">
        <v>900</v>
      </c>
      <c r="D41" s="178">
        <v>90001</v>
      </c>
      <c r="E41" s="183">
        <v>250000</v>
      </c>
      <c r="F41" s="183">
        <v>250000</v>
      </c>
      <c r="G41" s="191">
        <v>95594.72</v>
      </c>
      <c r="H41" s="215">
        <f t="shared" si="0"/>
        <v>0.38237888000000003</v>
      </c>
      <c r="I41" s="182">
        <f>G41/G$59</f>
        <v>0.03170846092547568</v>
      </c>
    </row>
    <row r="42" spans="1:9" s="13" customFormat="1" ht="60" customHeight="1">
      <c r="A42" s="178">
        <v>23</v>
      </c>
      <c r="B42" s="364" t="s">
        <v>418</v>
      </c>
      <c r="C42" s="194">
        <v>900</v>
      </c>
      <c r="D42" s="178">
        <v>90003</v>
      </c>
      <c r="E42" s="183">
        <v>20500</v>
      </c>
      <c r="F42" s="183">
        <v>20500</v>
      </c>
      <c r="G42" s="191">
        <v>14500</v>
      </c>
      <c r="H42" s="215">
        <f>G42/F42</f>
        <v>0.7073170731707317</v>
      </c>
      <c r="I42" s="182">
        <f>G42/G$59</f>
        <v>0.004809603327667024</v>
      </c>
    </row>
    <row r="43" spans="1:9" s="13" customFormat="1" ht="69.75">
      <c r="A43" s="178">
        <v>24</v>
      </c>
      <c r="B43" s="364" t="s">
        <v>419</v>
      </c>
      <c r="C43" s="195">
        <v>900</v>
      </c>
      <c r="D43" s="196">
        <v>90015</v>
      </c>
      <c r="E43" s="197">
        <v>380424</v>
      </c>
      <c r="F43" s="197">
        <v>265424</v>
      </c>
      <c r="G43" s="198">
        <v>31018.53</v>
      </c>
      <c r="H43" s="215">
        <f t="shared" si="0"/>
        <v>0.1168640740852372</v>
      </c>
      <c r="I43" s="182">
        <f>G43/G$59</f>
        <v>0.010288746559126856</v>
      </c>
    </row>
    <row r="44" spans="1:9" s="13" customFormat="1" ht="47.25">
      <c r="A44" s="178">
        <v>25</v>
      </c>
      <c r="B44" s="364" t="s">
        <v>420</v>
      </c>
      <c r="C44" s="195">
        <v>900</v>
      </c>
      <c r="D44" s="196">
        <v>90095</v>
      </c>
      <c r="E44" s="197">
        <v>13215</v>
      </c>
      <c r="F44" s="197">
        <v>13215</v>
      </c>
      <c r="G44" s="198">
        <v>405.9</v>
      </c>
      <c r="H44" s="215">
        <f t="shared" si="0"/>
        <v>0.03071509648127128</v>
      </c>
      <c r="I44" s="182">
        <f>G44/G$59</f>
        <v>0.00013463572349655482</v>
      </c>
    </row>
    <row r="45" spans="1:9" s="13" customFormat="1" ht="76.5">
      <c r="A45" s="178">
        <v>26</v>
      </c>
      <c r="B45" s="365" t="s">
        <v>421</v>
      </c>
      <c r="C45" s="195">
        <v>900</v>
      </c>
      <c r="D45" s="196">
        <v>90095</v>
      </c>
      <c r="E45" s="197">
        <v>19402</v>
      </c>
      <c r="F45" s="197">
        <v>19402</v>
      </c>
      <c r="G45" s="198">
        <v>4927</v>
      </c>
      <c r="H45" s="215">
        <f t="shared" si="0"/>
        <v>0.25394289248531077</v>
      </c>
      <c r="I45" s="182">
        <f>G45/G$59</f>
        <v>0.0016342700410631329</v>
      </c>
    </row>
    <row r="46" spans="1:9" s="14" customFormat="1" ht="15.75">
      <c r="A46" s="185"/>
      <c r="B46" s="186" t="s">
        <v>80</v>
      </c>
      <c r="C46" s="185">
        <v>900</v>
      </c>
      <c r="D46" s="187"/>
      <c r="E46" s="188">
        <f>SUM(E41:E45)</f>
        <v>683541</v>
      </c>
      <c r="F46" s="188">
        <f>SUM(F41:F45)</f>
        <v>568541</v>
      </c>
      <c r="G46" s="206">
        <f>SUM(G41:G45)</f>
        <v>146446.15</v>
      </c>
      <c r="H46" s="217">
        <f t="shared" si="0"/>
        <v>0.257582390715885</v>
      </c>
      <c r="I46" s="189">
        <f>G46/G59</f>
        <v>0.04857571657682925</v>
      </c>
    </row>
    <row r="47" spans="1:9" s="14" customFormat="1" ht="30">
      <c r="A47" s="178">
        <v>27</v>
      </c>
      <c r="B47" s="179" t="s">
        <v>422</v>
      </c>
      <c r="C47" s="194">
        <v>921</v>
      </c>
      <c r="D47" s="181" t="s">
        <v>185</v>
      </c>
      <c r="E47" s="183">
        <v>441893</v>
      </c>
      <c r="F47" s="183">
        <v>441893</v>
      </c>
      <c r="G47" s="205">
        <v>4209.73</v>
      </c>
      <c r="H47" s="215">
        <f t="shared" si="0"/>
        <v>0.009526582226919185</v>
      </c>
      <c r="I47" s="182">
        <f aca="true" t="shared" si="2" ref="I47:I58">G47/G$59</f>
        <v>0.0013963538907986</v>
      </c>
    </row>
    <row r="48" spans="1:9" s="14" customFormat="1" ht="45">
      <c r="A48" s="178">
        <v>28</v>
      </c>
      <c r="B48" s="179" t="s">
        <v>459</v>
      </c>
      <c r="C48" s="194">
        <v>921</v>
      </c>
      <c r="D48" s="181" t="s">
        <v>185</v>
      </c>
      <c r="E48" s="183">
        <v>494388</v>
      </c>
      <c r="F48" s="183">
        <v>494388</v>
      </c>
      <c r="G48" s="205">
        <v>9.7</v>
      </c>
      <c r="H48" s="215">
        <f t="shared" si="0"/>
        <v>1.9620217319190592E-05</v>
      </c>
      <c r="I48" s="182">
        <f t="shared" si="2"/>
        <v>3.2174587778186298E-06</v>
      </c>
    </row>
    <row r="49" spans="1:9" s="14" customFormat="1" ht="45">
      <c r="A49" s="178">
        <v>29</v>
      </c>
      <c r="B49" s="179" t="s">
        <v>423</v>
      </c>
      <c r="C49" s="194">
        <v>921</v>
      </c>
      <c r="D49" s="181" t="s">
        <v>185</v>
      </c>
      <c r="E49" s="183">
        <v>99985</v>
      </c>
      <c r="F49" s="183">
        <v>99985</v>
      </c>
      <c r="G49" s="205">
        <v>0</v>
      </c>
      <c r="H49" s="215">
        <f t="shared" si="0"/>
        <v>0</v>
      </c>
      <c r="I49" s="182">
        <f t="shared" si="2"/>
        <v>0</v>
      </c>
    </row>
    <row r="50" spans="1:9" s="14" customFormat="1" ht="45">
      <c r="A50" s="178">
        <v>30</v>
      </c>
      <c r="B50" s="179" t="s">
        <v>424</v>
      </c>
      <c r="C50" s="194">
        <v>921</v>
      </c>
      <c r="D50" s="181" t="s">
        <v>185</v>
      </c>
      <c r="E50" s="183">
        <v>0</v>
      </c>
      <c r="F50" s="183">
        <v>63000</v>
      </c>
      <c r="G50" s="205">
        <v>0</v>
      </c>
      <c r="H50" s="215">
        <f t="shared" si="0"/>
        <v>0</v>
      </c>
      <c r="I50" s="182">
        <f t="shared" si="2"/>
        <v>0</v>
      </c>
    </row>
    <row r="51" spans="1:9" s="14" customFormat="1" ht="75">
      <c r="A51" s="178">
        <v>31</v>
      </c>
      <c r="B51" s="179" t="s">
        <v>460</v>
      </c>
      <c r="C51" s="194">
        <v>921</v>
      </c>
      <c r="D51" s="181" t="s">
        <v>185</v>
      </c>
      <c r="E51" s="183">
        <v>19315</v>
      </c>
      <c r="F51" s="183">
        <v>15315</v>
      </c>
      <c r="G51" s="184">
        <v>5314.99</v>
      </c>
      <c r="H51" s="215">
        <f t="shared" si="0"/>
        <v>0.34704472739144626</v>
      </c>
      <c r="I51" s="182">
        <f t="shared" si="2"/>
        <v>0.001762965075208066</v>
      </c>
    </row>
    <row r="52" spans="1:9" s="13" customFormat="1" ht="15.75">
      <c r="A52" s="688"/>
      <c r="B52" s="186" t="s">
        <v>186</v>
      </c>
      <c r="C52" s="185">
        <v>921</v>
      </c>
      <c r="D52" s="185"/>
      <c r="E52" s="188">
        <f>SUM(E47:E51)</f>
        <v>1055581</v>
      </c>
      <c r="F52" s="188">
        <f>SUM(F47:F51)</f>
        <v>1114581</v>
      </c>
      <c r="G52" s="193">
        <f>SUM(G47:G51)</f>
        <v>9534.419999999998</v>
      </c>
      <c r="H52" s="217">
        <f t="shared" si="0"/>
        <v>0.008554263889300103</v>
      </c>
      <c r="I52" s="189">
        <f t="shared" si="2"/>
        <v>0.003162536424784484</v>
      </c>
    </row>
    <row r="53" spans="1:9" s="13" customFormat="1" ht="80.25" customHeight="1">
      <c r="A53" s="178">
        <v>32</v>
      </c>
      <c r="B53" s="366" t="s">
        <v>425</v>
      </c>
      <c r="C53" s="194">
        <v>926</v>
      </c>
      <c r="D53" s="178">
        <v>92601</v>
      </c>
      <c r="E53" s="183">
        <v>794434</v>
      </c>
      <c r="F53" s="183">
        <v>794434</v>
      </c>
      <c r="G53" s="184">
        <v>0</v>
      </c>
      <c r="H53" s="215">
        <f t="shared" si="0"/>
        <v>0</v>
      </c>
      <c r="I53" s="182">
        <f t="shared" si="2"/>
        <v>0</v>
      </c>
    </row>
    <row r="54" spans="1:9" s="13" customFormat="1" ht="31.5">
      <c r="A54" s="178">
        <v>33</v>
      </c>
      <c r="B54" s="367" t="s">
        <v>352</v>
      </c>
      <c r="C54" s="194">
        <v>926</v>
      </c>
      <c r="D54" s="178">
        <v>92601</v>
      </c>
      <c r="E54" s="183">
        <v>99459</v>
      </c>
      <c r="F54" s="183">
        <v>99459</v>
      </c>
      <c r="G54" s="184">
        <v>0</v>
      </c>
      <c r="H54" s="215">
        <f t="shared" si="0"/>
        <v>0</v>
      </c>
      <c r="I54" s="182">
        <f t="shared" si="2"/>
        <v>0</v>
      </c>
    </row>
    <row r="55" spans="1:9" s="13" customFormat="1" ht="31.5">
      <c r="A55" s="178">
        <v>34</v>
      </c>
      <c r="B55" s="367" t="s">
        <v>453</v>
      </c>
      <c r="C55" s="194">
        <v>926</v>
      </c>
      <c r="D55" s="178">
        <v>92601</v>
      </c>
      <c r="E55" s="183">
        <v>1000000</v>
      </c>
      <c r="F55" s="183">
        <v>0</v>
      </c>
      <c r="G55" s="184">
        <v>0</v>
      </c>
      <c r="H55" s="215">
        <v>0</v>
      </c>
      <c r="I55" s="182">
        <f t="shared" si="2"/>
        <v>0</v>
      </c>
    </row>
    <row r="56" spans="1:9" s="13" customFormat="1" ht="31.5">
      <c r="A56" s="178">
        <v>35</v>
      </c>
      <c r="B56" s="367" t="s">
        <v>426</v>
      </c>
      <c r="C56" s="194">
        <v>926</v>
      </c>
      <c r="D56" s="178">
        <v>92601</v>
      </c>
      <c r="E56" s="183">
        <v>0</v>
      </c>
      <c r="F56" s="183">
        <v>1905000</v>
      </c>
      <c r="G56" s="184">
        <v>3888.52</v>
      </c>
      <c r="H56" s="215">
        <f t="shared" si="0"/>
        <v>0.0020412178477690287</v>
      </c>
      <c r="I56" s="182">
        <f t="shared" si="2"/>
        <v>0.001289809567703433</v>
      </c>
    </row>
    <row r="57" spans="1:9" s="13" customFormat="1" ht="31.5">
      <c r="A57" s="178">
        <v>36</v>
      </c>
      <c r="B57" s="367" t="s">
        <v>427</v>
      </c>
      <c r="C57" s="190">
        <v>926</v>
      </c>
      <c r="D57" s="190">
        <v>92601</v>
      </c>
      <c r="E57" s="183">
        <v>7000</v>
      </c>
      <c r="F57" s="183">
        <v>7000</v>
      </c>
      <c r="G57" s="184">
        <v>0</v>
      </c>
      <c r="H57" s="215">
        <f t="shared" si="0"/>
        <v>0</v>
      </c>
      <c r="I57" s="182">
        <f t="shared" si="2"/>
        <v>0</v>
      </c>
    </row>
    <row r="58" spans="1:9" s="13" customFormat="1" ht="15.75">
      <c r="A58" s="185"/>
      <c r="B58" s="186" t="s">
        <v>279</v>
      </c>
      <c r="C58" s="185">
        <v>926</v>
      </c>
      <c r="D58" s="185"/>
      <c r="E58" s="188">
        <f>SUM(E53:E57)</f>
        <v>1900893</v>
      </c>
      <c r="F58" s="188">
        <f>SUM(F53:F57)</f>
        <v>2805893</v>
      </c>
      <c r="G58" s="382">
        <f>SUM(G53:G57)</f>
        <v>3888.52</v>
      </c>
      <c r="H58" s="217">
        <f t="shared" si="0"/>
        <v>0.001385840443666241</v>
      </c>
      <c r="I58" s="189">
        <f t="shared" si="2"/>
        <v>0.001289809567703433</v>
      </c>
    </row>
    <row r="59" spans="1:9" s="287" customFormat="1" ht="14.25" customHeight="1">
      <c r="A59" s="280"/>
      <c r="B59" s="281" t="s">
        <v>81</v>
      </c>
      <c r="C59" s="282"/>
      <c r="D59" s="283"/>
      <c r="E59" s="284">
        <f>E25+E28+E31+E36+E40+E46+E52+E20+E18+E58</f>
        <v>16090078</v>
      </c>
      <c r="F59" s="284">
        <f>F25+F28+F31+F36+F40+F46+F52+F20+F18+F58</f>
        <v>18022678</v>
      </c>
      <c r="G59" s="733">
        <f>G25+G28+G31+G36+G40+G46+G52+G20+G18+G58</f>
        <v>3014801.6399999997</v>
      </c>
      <c r="H59" s="285">
        <f t="shared" si="0"/>
        <v>0.16727822801916561</v>
      </c>
      <c r="I59" s="286">
        <f>G59/G59</f>
        <v>1</v>
      </c>
    </row>
    <row r="60" spans="1:9" ht="15.75" hidden="1">
      <c r="A60" s="1"/>
      <c r="B60" s="202"/>
      <c r="C60" s="170"/>
      <c r="D60" s="108"/>
      <c r="E60" s="203"/>
      <c r="F60" s="203"/>
      <c r="G60" s="172"/>
      <c r="H60" s="203"/>
      <c r="I60" s="173"/>
    </row>
    <row r="61" spans="1:9" ht="15.75">
      <c r="A61" s="1"/>
      <c r="B61" s="202"/>
      <c r="C61" s="170"/>
      <c r="D61" s="108"/>
      <c r="E61" s="203"/>
      <c r="F61" s="203"/>
      <c r="G61" s="172"/>
      <c r="H61" s="203"/>
      <c r="I61" s="173"/>
    </row>
    <row r="62" spans="1:9" ht="57" customHeight="1">
      <c r="A62" s="1"/>
      <c r="B62" s="973"/>
      <c r="C62" s="973"/>
      <c r="D62" s="973"/>
      <c r="E62" s="973"/>
      <c r="F62" s="203"/>
      <c r="G62" s="204"/>
      <c r="H62" s="203"/>
      <c r="I62" s="173"/>
    </row>
    <row r="63" spans="1:9" ht="15.75">
      <c r="A63" s="1"/>
      <c r="B63" s="202"/>
      <c r="C63" s="363"/>
      <c r="D63" s="108"/>
      <c r="E63" s="203"/>
      <c r="F63" s="203"/>
      <c r="G63" s="172"/>
      <c r="H63" s="203"/>
      <c r="I63" s="173"/>
    </row>
    <row r="64" spans="1:9" ht="15.75">
      <c r="A64" s="1"/>
      <c r="B64" s="202"/>
      <c r="C64" s="170"/>
      <c r="D64" s="108"/>
      <c r="E64" s="203"/>
      <c r="F64" s="203"/>
      <c r="G64" s="172"/>
      <c r="H64" s="203"/>
      <c r="I64" s="173"/>
    </row>
    <row r="65" spans="2:8" ht="15.75">
      <c r="B65" s="63"/>
      <c r="E65" s="16"/>
      <c r="F65" s="16"/>
      <c r="H65" s="16"/>
    </row>
    <row r="66" spans="2:8" ht="15.75">
      <c r="B66" s="63"/>
      <c r="E66" s="16"/>
      <c r="F66" s="16"/>
      <c r="H66" s="16"/>
    </row>
    <row r="67" spans="2:8" ht="15.75">
      <c r="B67" s="63"/>
      <c r="E67" s="16"/>
      <c r="F67" s="16"/>
      <c r="H67" s="16"/>
    </row>
    <row r="68" spans="2:8" ht="15.75">
      <c r="B68" s="63"/>
      <c r="E68" s="16"/>
      <c r="F68" s="16"/>
      <c r="H68" s="16"/>
    </row>
    <row r="69" spans="2:8" ht="15.75">
      <c r="B69" s="63"/>
      <c r="E69" s="16"/>
      <c r="F69" s="16"/>
      <c r="H69" s="16"/>
    </row>
    <row r="70" spans="2:8" ht="15.75">
      <c r="B70" s="63"/>
      <c r="E70" s="16"/>
      <c r="F70" s="16"/>
      <c r="H70" s="16"/>
    </row>
    <row r="71" spans="2:8" ht="15.75">
      <c r="B71" s="63"/>
      <c r="E71" s="16"/>
      <c r="F71" s="16"/>
      <c r="H71" s="16"/>
    </row>
    <row r="72" spans="2:8" ht="15.75">
      <c r="B72" s="63"/>
      <c r="E72" s="16"/>
      <c r="F72" s="16"/>
      <c r="H72" s="16"/>
    </row>
    <row r="73" spans="2:8" ht="15.75">
      <c r="B73" s="63"/>
      <c r="E73" s="16"/>
      <c r="F73" s="16"/>
      <c r="H73" s="16"/>
    </row>
    <row r="74" spans="2:8" ht="15.75">
      <c r="B74" s="63"/>
      <c r="E74" s="16"/>
      <c r="F74" s="16"/>
      <c r="H74" s="16"/>
    </row>
    <row r="75" spans="2:8" ht="15.75">
      <c r="B75" s="63"/>
      <c r="E75" s="16"/>
      <c r="F75" s="16"/>
      <c r="H75" s="16"/>
    </row>
    <row r="76" spans="2:8" ht="15.75">
      <c r="B76" s="63"/>
      <c r="E76" s="16"/>
      <c r="F76" s="16"/>
      <c r="H76" s="16"/>
    </row>
    <row r="77" spans="2:8" ht="15.75">
      <c r="B77" s="63"/>
      <c r="E77" s="16"/>
      <c r="F77" s="16"/>
      <c r="H77" s="16"/>
    </row>
    <row r="78" spans="2:8" ht="15.75">
      <c r="B78" s="63"/>
      <c r="E78" s="16"/>
      <c r="F78" s="16"/>
      <c r="H78" s="16"/>
    </row>
    <row r="79" spans="2:8" ht="15.75">
      <c r="B79" s="63"/>
      <c r="E79" s="16"/>
      <c r="F79" s="16"/>
      <c r="H79" s="16"/>
    </row>
    <row r="80" spans="2:8" ht="15.75">
      <c r="B80" s="63"/>
      <c r="E80" s="16"/>
      <c r="F80" s="16"/>
      <c r="H80" s="16"/>
    </row>
    <row r="81" spans="2:8" ht="15.75">
      <c r="B81" s="63"/>
      <c r="E81" s="16"/>
      <c r="F81" s="16"/>
      <c r="H81" s="16"/>
    </row>
    <row r="82" spans="2:8" ht="15.75">
      <c r="B82" s="63"/>
      <c r="E82" s="16"/>
      <c r="F82" s="16"/>
      <c r="H82" s="16"/>
    </row>
    <row r="83" spans="2:8" ht="15.75">
      <c r="B83" s="63"/>
      <c r="E83" s="16"/>
      <c r="F83" s="16"/>
      <c r="H83" s="16"/>
    </row>
    <row r="84" spans="2:8" ht="15.75">
      <c r="B84" s="63"/>
      <c r="E84" s="16"/>
      <c r="F84" s="16"/>
      <c r="H84" s="16"/>
    </row>
    <row r="85" spans="2:8" ht="15.75">
      <c r="B85" s="63"/>
      <c r="E85" s="16"/>
      <c r="F85" s="16"/>
      <c r="H85" s="16"/>
    </row>
    <row r="86" spans="2:8" ht="15.75">
      <c r="B86" s="63"/>
      <c r="E86" s="16"/>
      <c r="F86" s="16"/>
      <c r="H86" s="16"/>
    </row>
    <row r="87" spans="2:8" ht="15.75">
      <c r="B87" s="63"/>
      <c r="E87" s="16"/>
      <c r="F87" s="16"/>
      <c r="H87" s="16"/>
    </row>
    <row r="88" spans="2:8" ht="15.75">
      <c r="B88" s="63"/>
      <c r="E88" s="16"/>
      <c r="F88" s="16"/>
      <c r="H88" s="16"/>
    </row>
    <row r="89" spans="2:8" ht="15.75">
      <c r="B89" s="63"/>
      <c r="E89" s="16"/>
      <c r="F89" s="16"/>
      <c r="H89" s="16"/>
    </row>
    <row r="90" spans="2:8" ht="15.75">
      <c r="B90" s="63"/>
      <c r="E90" s="16"/>
      <c r="F90" s="16"/>
      <c r="H90" s="16"/>
    </row>
    <row r="91" spans="2:8" ht="15.75">
      <c r="B91" s="63"/>
      <c r="E91" s="16"/>
      <c r="F91" s="16"/>
      <c r="H91" s="16"/>
    </row>
    <row r="92" spans="2:8" ht="15.75">
      <c r="B92" s="63"/>
      <c r="E92" s="16"/>
      <c r="F92" s="16"/>
      <c r="H92" s="16"/>
    </row>
    <row r="93" spans="2:8" ht="15.75">
      <c r="B93" s="63"/>
      <c r="E93" s="16"/>
      <c r="F93" s="16"/>
      <c r="H93" s="16"/>
    </row>
    <row r="94" spans="2:8" ht="15.75">
      <c r="B94" s="63"/>
      <c r="E94" s="16"/>
      <c r="F94" s="16"/>
      <c r="H94" s="16"/>
    </row>
    <row r="95" spans="2:8" ht="15.75">
      <c r="B95" s="63"/>
      <c r="E95" s="16"/>
      <c r="F95" s="16"/>
      <c r="H95" s="16"/>
    </row>
    <row r="96" spans="2:8" ht="15.75">
      <c r="B96" s="63"/>
      <c r="E96" s="16"/>
      <c r="F96" s="16"/>
      <c r="H96" s="16"/>
    </row>
    <row r="97" spans="2:8" ht="15.75">
      <c r="B97" s="63"/>
      <c r="E97" s="16"/>
      <c r="F97" s="16"/>
      <c r="H97" s="16"/>
    </row>
    <row r="98" spans="2:8" ht="15.75">
      <c r="B98" s="63"/>
      <c r="E98" s="16"/>
      <c r="F98" s="16"/>
      <c r="H98" s="16"/>
    </row>
    <row r="99" spans="2:8" ht="15.75">
      <c r="B99" s="63"/>
      <c r="E99" s="16"/>
      <c r="F99" s="16"/>
      <c r="H99" s="16"/>
    </row>
    <row r="100" spans="2:8" ht="15.75">
      <c r="B100" s="63"/>
      <c r="E100" s="16"/>
      <c r="F100" s="16"/>
      <c r="H100" s="16"/>
    </row>
    <row r="101" spans="2:8" ht="15.75">
      <c r="B101" s="63"/>
      <c r="E101" s="16"/>
      <c r="F101" s="16"/>
      <c r="H101" s="16"/>
    </row>
    <row r="102" spans="2:8" ht="15.75">
      <c r="B102" s="63"/>
      <c r="E102" s="16"/>
      <c r="F102" s="16"/>
      <c r="H102" s="16"/>
    </row>
    <row r="103" spans="2:8" ht="15.75">
      <c r="B103" s="63"/>
      <c r="E103" s="16"/>
      <c r="F103" s="16"/>
      <c r="H103" s="16"/>
    </row>
    <row r="104" spans="2:8" ht="15.75">
      <c r="B104" s="63"/>
      <c r="E104" s="16"/>
      <c r="F104" s="16"/>
      <c r="H104" s="16"/>
    </row>
    <row r="105" spans="2:8" ht="15.75">
      <c r="B105" s="63"/>
      <c r="E105" s="16"/>
      <c r="F105" s="16"/>
      <c r="H105" s="16"/>
    </row>
    <row r="106" spans="2:8" ht="15.75">
      <c r="B106" s="63"/>
      <c r="E106" s="16"/>
      <c r="F106" s="16"/>
      <c r="H106" s="16"/>
    </row>
    <row r="107" spans="2:8" ht="15.75">
      <c r="B107" s="63"/>
      <c r="E107" s="16"/>
      <c r="F107" s="16"/>
      <c r="H107" s="16"/>
    </row>
    <row r="108" spans="2:8" ht="15.75">
      <c r="B108" s="63"/>
      <c r="E108" s="16"/>
      <c r="F108" s="16"/>
      <c r="H108" s="16"/>
    </row>
    <row r="109" spans="2:8" ht="15.75">
      <c r="B109" s="63"/>
      <c r="E109" s="16"/>
      <c r="F109" s="16"/>
      <c r="H109" s="16"/>
    </row>
    <row r="110" spans="2:8" ht="15.75">
      <c r="B110" s="63"/>
      <c r="E110" s="16"/>
      <c r="F110" s="16"/>
      <c r="H110" s="16"/>
    </row>
    <row r="111" spans="2:8" ht="15.75">
      <c r="B111" s="63"/>
      <c r="E111" s="16"/>
      <c r="F111" s="16"/>
      <c r="H111" s="16"/>
    </row>
    <row r="112" spans="2:8" ht="15.75">
      <c r="B112" s="63"/>
      <c r="E112" s="16"/>
      <c r="F112" s="16"/>
      <c r="H112" s="16"/>
    </row>
    <row r="113" spans="2:8" ht="15.75">
      <c r="B113" s="63"/>
      <c r="E113" s="16"/>
      <c r="F113" s="16"/>
      <c r="H113" s="16"/>
    </row>
    <row r="114" spans="2:8" ht="15.75">
      <c r="B114" s="63"/>
      <c r="E114" s="16"/>
      <c r="F114" s="16"/>
      <c r="H114" s="16"/>
    </row>
    <row r="115" spans="2:8" ht="15.75">
      <c r="B115" s="63"/>
      <c r="E115" s="16"/>
      <c r="F115" s="16"/>
      <c r="H115" s="16"/>
    </row>
    <row r="116" spans="2:8" ht="15.75">
      <c r="B116" s="63"/>
      <c r="E116" s="16"/>
      <c r="F116" s="16"/>
      <c r="H116" s="16"/>
    </row>
    <row r="117" spans="2:8" ht="15.75">
      <c r="B117" s="63"/>
      <c r="E117" s="16"/>
      <c r="F117" s="16"/>
      <c r="H117" s="16"/>
    </row>
    <row r="118" spans="2:8" ht="15.75">
      <c r="B118" s="63"/>
      <c r="E118" s="16"/>
      <c r="F118" s="16"/>
      <c r="H118" s="16"/>
    </row>
    <row r="119" spans="2:8" ht="15.75">
      <c r="B119" s="63"/>
      <c r="E119" s="16"/>
      <c r="F119" s="16"/>
      <c r="H119" s="16"/>
    </row>
    <row r="120" spans="2:8" ht="15.75">
      <c r="B120" s="63"/>
      <c r="E120" s="16"/>
      <c r="F120" s="16"/>
      <c r="H120" s="16"/>
    </row>
    <row r="121" spans="2:8" ht="15.75">
      <c r="B121" s="63"/>
      <c r="E121" s="16"/>
      <c r="F121" s="16"/>
      <c r="H121" s="16"/>
    </row>
    <row r="122" spans="2:8" ht="15.75">
      <c r="B122" s="63"/>
      <c r="E122" s="16"/>
      <c r="F122" s="16"/>
      <c r="H122" s="16"/>
    </row>
    <row r="123" spans="2:8" ht="15.75">
      <c r="B123" s="63"/>
      <c r="E123" s="16"/>
      <c r="F123" s="16"/>
      <c r="H123" s="16"/>
    </row>
    <row r="124" spans="2:8" ht="15.75">
      <c r="B124" s="63"/>
      <c r="E124" s="16"/>
      <c r="F124" s="16"/>
      <c r="H124" s="16"/>
    </row>
    <row r="125" spans="2:8" ht="15.75">
      <c r="B125" s="63"/>
      <c r="E125" s="16"/>
      <c r="F125" s="16"/>
      <c r="H125" s="16"/>
    </row>
    <row r="126" spans="2:8" ht="15.75">
      <c r="B126" s="63"/>
      <c r="E126" s="16"/>
      <c r="F126" s="16"/>
      <c r="H126" s="16"/>
    </row>
    <row r="127" spans="2:8" ht="15.75">
      <c r="B127" s="63"/>
      <c r="E127" s="16"/>
      <c r="F127" s="16"/>
      <c r="H127" s="16"/>
    </row>
    <row r="128" spans="2:8" ht="15.75">
      <c r="B128" s="63"/>
      <c r="E128" s="16"/>
      <c r="F128" s="16"/>
      <c r="H128" s="16"/>
    </row>
    <row r="129" spans="2:8" ht="15.75">
      <c r="B129" s="63"/>
      <c r="E129" s="16"/>
      <c r="F129" s="16"/>
      <c r="H129" s="16"/>
    </row>
    <row r="130" spans="2:8" ht="15.75">
      <c r="B130" s="63"/>
      <c r="E130" s="16"/>
      <c r="F130" s="16"/>
      <c r="H130" s="16"/>
    </row>
    <row r="131" spans="2:8" ht="15.75">
      <c r="B131" s="63"/>
      <c r="E131" s="16"/>
      <c r="F131" s="16"/>
      <c r="H131" s="16"/>
    </row>
    <row r="132" spans="2:8" ht="15.75">
      <c r="B132" s="63"/>
      <c r="E132" s="16"/>
      <c r="F132" s="16"/>
      <c r="H132" s="16"/>
    </row>
    <row r="133" spans="2:8" ht="15.75">
      <c r="B133" s="63"/>
      <c r="E133" s="16"/>
      <c r="F133" s="16"/>
      <c r="H133" s="16"/>
    </row>
    <row r="134" spans="2:8" ht="15.75">
      <c r="B134" s="63"/>
      <c r="E134" s="16"/>
      <c r="F134" s="16"/>
      <c r="H134" s="16"/>
    </row>
    <row r="135" spans="2:8" ht="15.75">
      <c r="B135" s="63"/>
      <c r="E135" s="16"/>
      <c r="F135" s="16"/>
      <c r="H135" s="16"/>
    </row>
    <row r="136" spans="2:8" ht="15.75">
      <c r="B136" s="63"/>
      <c r="E136" s="16"/>
      <c r="F136" s="16"/>
      <c r="H136" s="16"/>
    </row>
    <row r="137" spans="2:8" ht="15.75">
      <c r="B137" s="63"/>
      <c r="E137" s="16"/>
      <c r="F137" s="16"/>
      <c r="H137" s="16"/>
    </row>
    <row r="138" spans="2:8" ht="15.75">
      <c r="B138" s="63"/>
      <c r="E138" s="16"/>
      <c r="F138" s="16"/>
      <c r="H138" s="16"/>
    </row>
    <row r="139" spans="2:8" ht="15.75">
      <c r="B139" s="63"/>
      <c r="E139" s="16"/>
      <c r="F139" s="16"/>
      <c r="H139" s="16"/>
    </row>
    <row r="140" spans="2:8" ht="15.75">
      <c r="B140" s="63"/>
      <c r="E140" s="16"/>
      <c r="F140" s="16"/>
      <c r="H140" s="16"/>
    </row>
    <row r="141" spans="2:8" ht="15.75">
      <c r="B141" s="63"/>
      <c r="E141" s="16"/>
      <c r="F141" s="16"/>
      <c r="H141" s="16"/>
    </row>
    <row r="142" spans="2:8" ht="15.75">
      <c r="B142" s="63"/>
      <c r="E142" s="16"/>
      <c r="F142" s="16"/>
      <c r="H142" s="16"/>
    </row>
    <row r="143" spans="2:8" ht="15.75">
      <c r="B143" s="63"/>
      <c r="E143" s="16"/>
      <c r="F143" s="16"/>
      <c r="H143" s="16"/>
    </row>
    <row r="144" spans="2:8" ht="15.75">
      <c r="B144" s="63"/>
      <c r="E144" s="16"/>
      <c r="F144" s="16"/>
      <c r="H144" s="16"/>
    </row>
    <row r="145" spans="2:8" ht="15.75">
      <c r="B145" s="63"/>
      <c r="E145" s="16"/>
      <c r="F145" s="16"/>
      <c r="H145" s="16"/>
    </row>
    <row r="146" spans="2:8" ht="15.75">
      <c r="B146" s="63"/>
      <c r="E146" s="16"/>
      <c r="F146" s="16"/>
      <c r="H146" s="16"/>
    </row>
    <row r="147" spans="2:8" ht="15.75">
      <c r="B147" s="63"/>
      <c r="E147" s="16"/>
      <c r="F147" s="16"/>
      <c r="H147" s="16"/>
    </row>
    <row r="148" spans="2:8" ht="15.75">
      <c r="B148" s="63"/>
      <c r="E148" s="16"/>
      <c r="F148" s="16"/>
      <c r="H148" s="16"/>
    </row>
    <row r="149" spans="2:8" ht="15.75">
      <c r="B149" s="63"/>
      <c r="E149" s="16"/>
      <c r="F149" s="16"/>
      <c r="H149" s="16"/>
    </row>
    <row r="150" spans="2:8" ht="15.75">
      <c r="B150" s="63"/>
      <c r="E150" s="16"/>
      <c r="F150" s="16"/>
      <c r="H150" s="16"/>
    </row>
    <row r="151" spans="2:8" ht="15.75">
      <c r="B151" s="63"/>
      <c r="E151" s="16"/>
      <c r="F151" s="16"/>
      <c r="H151" s="16"/>
    </row>
    <row r="152" spans="2:8" ht="15.75">
      <c r="B152" s="63"/>
      <c r="E152" s="16"/>
      <c r="F152" s="16"/>
      <c r="H152" s="16"/>
    </row>
    <row r="153" spans="2:8" ht="15.75">
      <c r="B153" s="63"/>
      <c r="E153" s="16"/>
      <c r="F153" s="16"/>
      <c r="H153" s="16"/>
    </row>
    <row r="154" spans="2:8" ht="15.75">
      <c r="B154" s="63"/>
      <c r="E154" s="16"/>
      <c r="F154" s="16"/>
      <c r="H154" s="16"/>
    </row>
    <row r="155" spans="2:8" ht="15.75">
      <c r="B155" s="63"/>
      <c r="E155" s="16"/>
      <c r="F155" s="16"/>
      <c r="H155" s="16"/>
    </row>
    <row r="156" spans="2:8" ht="15.75">
      <c r="B156" s="63"/>
      <c r="E156" s="16"/>
      <c r="F156" s="16"/>
      <c r="H156" s="16"/>
    </row>
    <row r="157" spans="2:8" ht="15.75">
      <c r="B157" s="63"/>
      <c r="E157" s="16"/>
      <c r="F157" s="16"/>
      <c r="H157" s="16"/>
    </row>
    <row r="158" spans="2:8" ht="15.75">
      <c r="B158" s="63"/>
      <c r="E158" s="16"/>
      <c r="F158" s="16"/>
      <c r="H158" s="16"/>
    </row>
    <row r="159" spans="2:8" ht="15.75">
      <c r="B159" s="63"/>
      <c r="E159" s="16"/>
      <c r="F159" s="16"/>
      <c r="H159" s="16"/>
    </row>
    <row r="160" spans="2:8" ht="15.75">
      <c r="B160" s="63"/>
      <c r="E160" s="16"/>
      <c r="F160" s="16"/>
      <c r="H160" s="16"/>
    </row>
    <row r="161" spans="2:8" ht="15.75">
      <c r="B161" s="63"/>
      <c r="E161" s="16"/>
      <c r="F161" s="16"/>
      <c r="H161" s="16"/>
    </row>
    <row r="162" spans="2:8" ht="15.75">
      <c r="B162" s="63"/>
      <c r="E162" s="16"/>
      <c r="F162" s="16"/>
      <c r="H162" s="16"/>
    </row>
    <row r="163" spans="2:8" ht="15.75">
      <c r="B163" s="63"/>
      <c r="E163" s="16"/>
      <c r="F163" s="16"/>
      <c r="H163" s="16"/>
    </row>
    <row r="164" spans="2:8" ht="15.75">
      <c r="B164" s="63"/>
      <c r="E164" s="16"/>
      <c r="F164" s="16"/>
      <c r="H164" s="16"/>
    </row>
    <row r="165" spans="2:8" ht="15.75">
      <c r="B165" s="63"/>
      <c r="E165" s="16"/>
      <c r="F165" s="16"/>
      <c r="H165" s="16"/>
    </row>
    <row r="166" spans="2:8" ht="15.75">
      <c r="B166" s="63"/>
      <c r="E166" s="16"/>
      <c r="F166" s="16"/>
      <c r="H166" s="16"/>
    </row>
    <row r="167" spans="2:8" ht="15.75">
      <c r="B167" s="63"/>
      <c r="E167" s="16"/>
      <c r="F167" s="16"/>
      <c r="H167" s="16"/>
    </row>
    <row r="168" spans="2:8" ht="15.75">
      <c r="B168" s="63"/>
      <c r="E168" s="16"/>
      <c r="F168" s="16"/>
      <c r="H168" s="16"/>
    </row>
    <row r="169" spans="2:8" ht="15.75">
      <c r="B169" s="63"/>
      <c r="E169" s="16"/>
      <c r="F169" s="16"/>
      <c r="H169" s="16"/>
    </row>
    <row r="170" spans="2:8" ht="15.75">
      <c r="B170" s="63"/>
      <c r="E170" s="16"/>
      <c r="F170" s="16"/>
      <c r="H170" s="16"/>
    </row>
    <row r="171" spans="2:8" ht="15.75">
      <c r="B171" s="63"/>
      <c r="E171" s="16"/>
      <c r="F171" s="16"/>
      <c r="H171" s="16"/>
    </row>
    <row r="172" spans="2:8" ht="15.75">
      <c r="B172" s="63"/>
      <c r="E172" s="16"/>
      <c r="F172" s="16"/>
      <c r="H172" s="16"/>
    </row>
    <row r="173" spans="2:8" ht="15.75">
      <c r="B173" s="63"/>
      <c r="E173" s="16"/>
      <c r="F173" s="16"/>
      <c r="H173" s="16"/>
    </row>
    <row r="174" spans="5:8" ht="15.75">
      <c r="E174" s="16"/>
      <c r="F174" s="16"/>
      <c r="H174" s="16"/>
    </row>
    <row r="175" spans="5:8" ht="15.75">
      <c r="E175" s="16"/>
      <c r="F175" s="16"/>
      <c r="H175" s="16"/>
    </row>
    <row r="176" spans="5:8" ht="15.75">
      <c r="E176" s="16"/>
      <c r="F176" s="16"/>
      <c r="H176" s="16"/>
    </row>
    <row r="177" spans="5:8" ht="15.75">
      <c r="E177" s="16"/>
      <c r="F177" s="16"/>
      <c r="H177" s="16"/>
    </row>
    <row r="178" spans="5:8" ht="15.75">
      <c r="E178" s="16"/>
      <c r="F178" s="16"/>
      <c r="H178" s="16"/>
    </row>
    <row r="179" spans="5:8" ht="15.75">
      <c r="E179" s="16"/>
      <c r="F179" s="16"/>
      <c r="H179" s="16"/>
    </row>
    <row r="180" spans="5:8" ht="15.75">
      <c r="E180" s="16"/>
      <c r="F180" s="16"/>
      <c r="H180" s="16"/>
    </row>
    <row r="181" spans="5:8" ht="15.75">
      <c r="E181" s="16"/>
      <c r="F181" s="16"/>
      <c r="H181" s="16"/>
    </row>
    <row r="182" spans="5:8" ht="15.75">
      <c r="E182" s="16"/>
      <c r="F182" s="16"/>
      <c r="H182" s="16"/>
    </row>
    <row r="183" spans="5:8" ht="15.75">
      <c r="E183" s="16"/>
      <c r="F183" s="16"/>
      <c r="H183" s="16"/>
    </row>
    <row r="184" spans="5:8" ht="15.75">
      <c r="E184" s="16"/>
      <c r="F184" s="16"/>
      <c r="H184" s="16"/>
    </row>
    <row r="185" spans="5:8" ht="15.75">
      <c r="E185" s="16"/>
      <c r="F185" s="16"/>
      <c r="H185" s="16"/>
    </row>
    <row r="186" spans="5:8" ht="15.75">
      <c r="E186" s="16"/>
      <c r="F186" s="16"/>
      <c r="H186" s="16"/>
    </row>
    <row r="187" spans="5:8" ht="15.75">
      <c r="E187" s="16"/>
      <c r="F187" s="16"/>
      <c r="H187" s="16"/>
    </row>
    <row r="188" spans="5:8" ht="15.75">
      <c r="E188" s="16"/>
      <c r="F188" s="16"/>
      <c r="H188" s="16"/>
    </row>
    <row r="189" spans="5:8" ht="15.75">
      <c r="E189" s="16"/>
      <c r="F189" s="16"/>
      <c r="H189" s="16"/>
    </row>
    <row r="190" spans="5:8" ht="15.75">
      <c r="E190" s="16"/>
      <c r="F190" s="16"/>
      <c r="H190" s="16"/>
    </row>
    <row r="191" spans="5:8" ht="15.75">
      <c r="E191" s="16"/>
      <c r="F191" s="16"/>
      <c r="H191" s="16"/>
    </row>
    <row r="192" spans="5:8" ht="15.75">
      <c r="E192" s="16"/>
      <c r="F192" s="16"/>
      <c r="H192" s="16"/>
    </row>
    <row r="193" spans="5:8" ht="15.75">
      <c r="E193" s="16"/>
      <c r="F193" s="16"/>
      <c r="H193" s="16"/>
    </row>
    <row r="194" spans="5:8" ht="15.75">
      <c r="E194" s="16"/>
      <c r="F194" s="16"/>
      <c r="H194" s="16"/>
    </row>
    <row r="195" spans="5:8" ht="15.75">
      <c r="E195" s="16"/>
      <c r="F195" s="16"/>
      <c r="H195" s="16"/>
    </row>
    <row r="196" spans="5:8" ht="15.75">
      <c r="E196" s="16"/>
      <c r="F196" s="16"/>
      <c r="H196" s="16"/>
    </row>
    <row r="197" spans="5:8" ht="15.75">
      <c r="E197" s="16"/>
      <c r="F197" s="16"/>
      <c r="H197" s="16"/>
    </row>
    <row r="198" spans="5:8" ht="15.75">
      <c r="E198" s="16"/>
      <c r="F198" s="16"/>
      <c r="H198" s="16"/>
    </row>
    <row r="199" spans="5:8" ht="15.75">
      <c r="E199" s="16"/>
      <c r="F199" s="16"/>
      <c r="H199" s="16"/>
    </row>
    <row r="200" spans="5:8" ht="15.75">
      <c r="E200" s="16"/>
      <c r="F200" s="16"/>
      <c r="H200" s="16"/>
    </row>
    <row r="201" spans="5:8" ht="15.75">
      <c r="E201" s="16"/>
      <c r="F201" s="16"/>
      <c r="H201" s="16"/>
    </row>
    <row r="202" spans="5:8" ht="15.75">
      <c r="E202" s="16"/>
      <c r="F202" s="16"/>
      <c r="H202" s="16"/>
    </row>
    <row r="203" spans="5:8" ht="15.75">
      <c r="E203" s="16"/>
      <c r="F203" s="16"/>
      <c r="H203" s="16"/>
    </row>
    <row r="204" spans="5:8" ht="15.75">
      <c r="E204" s="16"/>
      <c r="F204" s="16"/>
      <c r="H204" s="16"/>
    </row>
    <row r="205" spans="5:8" ht="15.75">
      <c r="E205" s="16"/>
      <c r="F205" s="16"/>
      <c r="H205" s="16"/>
    </row>
    <row r="206" spans="5:8" ht="15.75">
      <c r="E206" s="16"/>
      <c r="F206" s="16"/>
      <c r="H206" s="16"/>
    </row>
    <row r="207" spans="5:8" ht="15.75">
      <c r="E207" s="16"/>
      <c r="F207" s="16"/>
      <c r="H207" s="16"/>
    </row>
    <row r="208" spans="5:8" ht="15.75">
      <c r="E208" s="16"/>
      <c r="F208" s="16"/>
      <c r="H208" s="16"/>
    </row>
    <row r="209" spans="5:8" ht="15.75">
      <c r="E209" s="16"/>
      <c r="F209" s="16"/>
      <c r="H209" s="16"/>
    </row>
    <row r="210" spans="5:8" ht="15.75">
      <c r="E210" s="16"/>
      <c r="F210" s="16"/>
      <c r="H210" s="16"/>
    </row>
    <row r="211" spans="5:8" ht="15.75">
      <c r="E211" s="16"/>
      <c r="F211" s="16"/>
      <c r="H211" s="16"/>
    </row>
    <row r="212" spans="5:8" ht="15.75">
      <c r="E212" s="16"/>
      <c r="F212" s="16"/>
      <c r="H212" s="16"/>
    </row>
    <row r="213" spans="5:8" ht="15.75">
      <c r="E213" s="16"/>
      <c r="F213" s="16"/>
      <c r="H213" s="16"/>
    </row>
    <row r="214" spans="5:8" ht="15.75">
      <c r="E214" s="16"/>
      <c r="F214" s="16"/>
      <c r="H214" s="16"/>
    </row>
    <row r="215" spans="5:8" ht="15.75">
      <c r="E215" s="16"/>
      <c r="F215" s="16"/>
      <c r="H215" s="16"/>
    </row>
    <row r="216" spans="5:8" ht="15.75">
      <c r="E216" s="16"/>
      <c r="F216" s="16"/>
      <c r="H216" s="16"/>
    </row>
    <row r="217" spans="5:8" ht="15.75">
      <c r="E217" s="16"/>
      <c r="F217" s="16"/>
      <c r="H217" s="16"/>
    </row>
    <row r="218" spans="5:8" ht="15.75">
      <c r="E218" s="16"/>
      <c r="F218" s="16"/>
      <c r="H218" s="16"/>
    </row>
    <row r="219" spans="5:8" ht="15.75">
      <c r="E219" s="16"/>
      <c r="F219" s="16"/>
      <c r="H219" s="16"/>
    </row>
    <row r="220" spans="5:8" ht="15.75">
      <c r="E220" s="16"/>
      <c r="F220" s="16"/>
      <c r="H220" s="16"/>
    </row>
    <row r="221" spans="5:8" ht="15.75">
      <c r="E221" s="16"/>
      <c r="F221" s="16"/>
      <c r="H221" s="16"/>
    </row>
    <row r="222" spans="5:8" ht="15.75">
      <c r="E222" s="16"/>
      <c r="F222" s="16"/>
      <c r="H222" s="16"/>
    </row>
    <row r="223" spans="5:8" ht="15.75">
      <c r="E223" s="16"/>
      <c r="F223" s="16"/>
      <c r="H223" s="16"/>
    </row>
    <row r="224" spans="5:8" ht="15.75">
      <c r="E224" s="16"/>
      <c r="F224" s="16"/>
      <c r="H224" s="16"/>
    </row>
    <row r="225" spans="5:8" ht="15.75">
      <c r="E225" s="16"/>
      <c r="F225" s="16"/>
      <c r="H225" s="16"/>
    </row>
    <row r="226" spans="5:8" ht="15.75">
      <c r="E226" s="16"/>
      <c r="F226" s="16"/>
      <c r="H226" s="16"/>
    </row>
    <row r="227" spans="5:8" ht="15.75">
      <c r="E227" s="16"/>
      <c r="F227" s="16"/>
      <c r="H227" s="16"/>
    </row>
    <row r="228" spans="5:8" ht="15.75">
      <c r="E228" s="16"/>
      <c r="F228" s="16"/>
      <c r="H228" s="16"/>
    </row>
    <row r="229" spans="5:8" ht="15.75">
      <c r="E229" s="16"/>
      <c r="F229" s="16"/>
      <c r="H229" s="16"/>
    </row>
    <row r="230" spans="5:8" ht="15.75">
      <c r="E230" s="16"/>
      <c r="F230" s="16"/>
      <c r="H230" s="16"/>
    </row>
    <row r="231" spans="5:8" ht="15.75">
      <c r="E231" s="16"/>
      <c r="F231" s="16"/>
      <c r="H231" s="16"/>
    </row>
    <row r="232" spans="5:8" ht="15.75">
      <c r="E232" s="16"/>
      <c r="F232" s="16"/>
      <c r="H232" s="16"/>
    </row>
    <row r="233" spans="5:8" ht="15.75">
      <c r="E233" s="16"/>
      <c r="F233" s="16"/>
      <c r="H233" s="16"/>
    </row>
    <row r="234" spans="5:8" ht="15.75">
      <c r="E234" s="16"/>
      <c r="F234" s="16"/>
      <c r="H234" s="16"/>
    </row>
    <row r="235" spans="5:8" ht="15.75">
      <c r="E235" s="16"/>
      <c r="F235" s="16"/>
      <c r="H235" s="16"/>
    </row>
    <row r="236" spans="5:8" ht="15.75">
      <c r="E236" s="16"/>
      <c r="F236" s="16"/>
      <c r="H236" s="16"/>
    </row>
    <row r="237" spans="5:8" ht="15.75">
      <c r="E237" s="16"/>
      <c r="F237" s="16"/>
      <c r="H237" s="16"/>
    </row>
    <row r="238" spans="5:8" ht="15.75">
      <c r="E238" s="16"/>
      <c r="F238" s="16"/>
      <c r="H238" s="16"/>
    </row>
    <row r="239" spans="5:8" ht="15.75">
      <c r="E239" s="16"/>
      <c r="F239" s="16"/>
      <c r="H239" s="16"/>
    </row>
    <row r="240" spans="5:8" ht="15.75">
      <c r="E240" s="16"/>
      <c r="F240" s="16"/>
      <c r="H240" s="16"/>
    </row>
    <row r="241" spans="5:8" ht="15.75">
      <c r="E241" s="16"/>
      <c r="F241" s="16"/>
      <c r="H241" s="16"/>
    </row>
    <row r="242" spans="5:8" ht="15.75">
      <c r="E242" s="16"/>
      <c r="F242" s="16"/>
      <c r="H242" s="16"/>
    </row>
    <row r="243" spans="5:8" ht="15.75">
      <c r="E243" s="16"/>
      <c r="F243" s="16"/>
      <c r="H243" s="16"/>
    </row>
    <row r="244" spans="5:8" ht="15.75">
      <c r="E244" s="16"/>
      <c r="F244" s="16"/>
      <c r="H244" s="16"/>
    </row>
    <row r="245" spans="5:8" ht="15.75">
      <c r="E245" s="16"/>
      <c r="F245" s="16"/>
      <c r="H245" s="16"/>
    </row>
    <row r="246" spans="5:8" ht="15.75">
      <c r="E246" s="16"/>
      <c r="F246" s="16"/>
      <c r="H246" s="16"/>
    </row>
    <row r="247" spans="5:8" ht="15.75">
      <c r="E247" s="16"/>
      <c r="F247" s="16"/>
      <c r="H247" s="16"/>
    </row>
    <row r="248" spans="5:8" ht="15.75">
      <c r="E248" s="16"/>
      <c r="F248" s="16"/>
      <c r="H248" s="16"/>
    </row>
    <row r="249" spans="5:8" ht="15.75">
      <c r="E249" s="16"/>
      <c r="F249" s="16"/>
      <c r="H249" s="16"/>
    </row>
    <row r="250" spans="5:8" ht="15.75">
      <c r="E250" s="16"/>
      <c r="F250" s="16"/>
      <c r="H250" s="16"/>
    </row>
    <row r="251" spans="5:8" ht="15.75">
      <c r="E251" s="16"/>
      <c r="F251" s="16"/>
      <c r="H251" s="16"/>
    </row>
    <row r="252" spans="5:8" ht="15.75">
      <c r="E252" s="16"/>
      <c r="F252" s="16"/>
      <c r="H252" s="16"/>
    </row>
    <row r="253" spans="5:8" ht="15.75">
      <c r="E253" s="16"/>
      <c r="F253" s="16"/>
      <c r="H253" s="16"/>
    </row>
    <row r="254" spans="5:8" ht="15.75">
      <c r="E254" s="16"/>
      <c r="F254" s="16"/>
      <c r="H254" s="16"/>
    </row>
    <row r="255" spans="5:8" ht="15.75">
      <c r="E255" s="16"/>
      <c r="F255" s="16"/>
      <c r="H255" s="16"/>
    </row>
    <row r="256" spans="5:8" ht="15.75">
      <c r="E256" s="16"/>
      <c r="F256" s="16"/>
      <c r="H256" s="16"/>
    </row>
    <row r="257" spans="5:8" ht="15.75">
      <c r="E257" s="16"/>
      <c r="F257" s="16"/>
      <c r="H257" s="16"/>
    </row>
    <row r="258" spans="5:8" ht="15.75">
      <c r="E258" s="16"/>
      <c r="F258" s="16"/>
      <c r="H258" s="16"/>
    </row>
    <row r="259" spans="5:8" ht="15.75">
      <c r="E259" s="16"/>
      <c r="F259" s="16"/>
      <c r="H259" s="16"/>
    </row>
    <row r="260" spans="5:8" ht="15.75">
      <c r="E260" s="16"/>
      <c r="F260" s="16"/>
      <c r="H260" s="16"/>
    </row>
    <row r="261" spans="5:8" ht="15.75">
      <c r="E261" s="16"/>
      <c r="F261" s="16"/>
      <c r="H261" s="16"/>
    </row>
    <row r="262" spans="5:8" ht="15.75">
      <c r="E262" s="16"/>
      <c r="F262" s="16"/>
      <c r="H262" s="16"/>
    </row>
    <row r="263" spans="5:8" ht="15.75">
      <c r="E263" s="16"/>
      <c r="F263" s="16"/>
      <c r="H263" s="16"/>
    </row>
    <row r="264" spans="5:8" ht="15.75">
      <c r="E264" s="16"/>
      <c r="F264" s="16"/>
      <c r="H264" s="16"/>
    </row>
    <row r="265" spans="5:8" ht="15.75">
      <c r="E265" s="16"/>
      <c r="F265" s="16"/>
      <c r="H265" s="16"/>
    </row>
    <row r="266" spans="5:8" ht="15.75">
      <c r="E266" s="16"/>
      <c r="F266" s="16"/>
      <c r="H266" s="16"/>
    </row>
    <row r="267" spans="5:8" ht="15.75">
      <c r="E267" s="16"/>
      <c r="F267" s="16"/>
      <c r="H267" s="16"/>
    </row>
    <row r="268" spans="5:8" ht="15.75">
      <c r="E268" s="16"/>
      <c r="F268" s="16"/>
      <c r="H268" s="16"/>
    </row>
    <row r="269" spans="5:8" ht="15.75">
      <c r="E269" s="16"/>
      <c r="F269" s="16"/>
      <c r="H269" s="16"/>
    </row>
    <row r="270" spans="5:8" ht="15.75">
      <c r="E270" s="16"/>
      <c r="F270" s="16"/>
      <c r="H270" s="16"/>
    </row>
    <row r="271" spans="5:8" ht="15.75">
      <c r="E271" s="16"/>
      <c r="F271" s="16"/>
      <c r="H271" s="16"/>
    </row>
    <row r="272" spans="5:8" ht="15.75">
      <c r="E272" s="16"/>
      <c r="F272" s="16"/>
      <c r="H272" s="16"/>
    </row>
    <row r="273" spans="5:8" ht="15.75">
      <c r="E273" s="16"/>
      <c r="F273" s="16"/>
      <c r="H273" s="16"/>
    </row>
    <row r="274" spans="5:8" ht="15.75">
      <c r="E274" s="16"/>
      <c r="F274" s="16"/>
      <c r="H274" s="16"/>
    </row>
    <row r="275" spans="5:8" ht="15.75">
      <c r="E275" s="16"/>
      <c r="F275" s="16"/>
      <c r="H275" s="16"/>
    </row>
    <row r="276" spans="5:8" ht="15.75">
      <c r="E276" s="16"/>
      <c r="F276" s="16"/>
      <c r="H276" s="16"/>
    </row>
    <row r="277" spans="5:8" ht="15.75">
      <c r="E277" s="16"/>
      <c r="F277" s="16"/>
      <c r="H277" s="16"/>
    </row>
    <row r="278" spans="5:8" ht="15.75">
      <c r="E278" s="16"/>
      <c r="F278" s="16"/>
      <c r="H278" s="16"/>
    </row>
    <row r="279" spans="5:8" ht="15.75">
      <c r="E279" s="16"/>
      <c r="F279" s="16"/>
      <c r="H279" s="16"/>
    </row>
    <row r="280" spans="5:8" ht="15.75">
      <c r="E280" s="16"/>
      <c r="F280" s="16"/>
      <c r="H280" s="16"/>
    </row>
    <row r="281" spans="5:8" ht="15.75">
      <c r="E281" s="16"/>
      <c r="F281" s="16"/>
      <c r="H281" s="16"/>
    </row>
    <row r="282" spans="5:8" ht="15.75">
      <c r="E282" s="16"/>
      <c r="F282" s="16"/>
      <c r="H282" s="16"/>
    </row>
    <row r="283" spans="5:8" ht="15.75">
      <c r="E283" s="16"/>
      <c r="F283" s="16"/>
      <c r="H283" s="16"/>
    </row>
    <row r="284" spans="5:8" ht="15.75">
      <c r="E284" s="16"/>
      <c r="F284" s="16"/>
      <c r="H284" s="16"/>
    </row>
    <row r="285" spans="5:8" ht="15.75">
      <c r="E285" s="16"/>
      <c r="F285" s="16"/>
      <c r="H285" s="16"/>
    </row>
    <row r="286" spans="5:8" ht="15.75">
      <c r="E286" s="16"/>
      <c r="F286" s="16"/>
      <c r="H286" s="16"/>
    </row>
    <row r="287" spans="5:8" ht="15.75">
      <c r="E287" s="16"/>
      <c r="F287" s="16"/>
      <c r="H287" s="16"/>
    </row>
    <row r="288" spans="5:8" ht="15.75">
      <c r="E288" s="16"/>
      <c r="F288" s="16"/>
      <c r="H288" s="16"/>
    </row>
    <row r="289" spans="5:8" ht="15.75">
      <c r="E289" s="16"/>
      <c r="F289" s="16"/>
      <c r="H289" s="16"/>
    </row>
    <row r="290" spans="5:8" ht="15.75">
      <c r="E290" s="16"/>
      <c r="F290" s="16"/>
      <c r="H290" s="16"/>
    </row>
    <row r="291" spans="5:8" ht="15.75">
      <c r="E291" s="16"/>
      <c r="F291" s="16"/>
      <c r="H291" s="16"/>
    </row>
    <row r="292" spans="5:8" ht="15.75">
      <c r="E292" s="16"/>
      <c r="F292" s="16"/>
      <c r="H292" s="16"/>
    </row>
    <row r="293" spans="5:8" ht="15.75">
      <c r="E293" s="16"/>
      <c r="F293" s="16"/>
      <c r="H293" s="16"/>
    </row>
    <row r="294" spans="5:8" ht="15.75">
      <c r="E294" s="16"/>
      <c r="F294" s="16"/>
      <c r="H294" s="16"/>
    </row>
    <row r="295" spans="5:8" ht="15.75">
      <c r="E295" s="16"/>
      <c r="F295" s="16"/>
      <c r="H295" s="16"/>
    </row>
    <row r="296" spans="5:8" ht="15.75">
      <c r="E296" s="16"/>
      <c r="F296" s="16"/>
      <c r="H296" s="16"/>
    </row>
    <row r="297" spans="5:8" ht="15.75">
      <c r="E297" s="16"/>
      <c r="F297" s="16"/>
      <c r="H297" s="16"/>
    </row>
    <row r="298" spans="5:8" ht="15.75">
      <c r="E298" s="16"/>
      <c r="F298" s="16"/>
      <c r="H298" s="16"/>
    </row>
    <row r="299" spans="5:8" ht="15.75">
      <c r="E299" s="16"/>
      <c r="F299" s="16"/>
      <c r="H299" s="16"/>
    </row>
    <row r="300" spans="5:8" ht="15.75">
      <c r="E300" s="16"/>
      <c r="F300" s="16"/>
      <c r="H300" s="16"/>
    </row>
    <row r="301" spans="5:8" ht="15.75">
      <c r="E301" s="16"/>
      <c r="F301" s="16"/>
      <c r="H301" s="16"/>
    </row>
    <row r="302" spans="5:8" ht="15.75">
      <c r="E302" s="16"/>
      <c r="F302" s="16"/>
      <c r="H302" s="16"/>
    </row>
    <row r="303" spans="5:8" ht="15.75">
      <c r="E303" s="16"/>
      <c r="F303" s="16"/>
      <c r="H303" s="16"/>
    </row>
    <row r="304" spans="5:8" ht="15.75">
      <c r="E304" s="16"/>
      <c r="F304" s="16"/>
      <c r="H304" s="16"/>
    </row>
    <row r="305" spans="5:8" ht="15.75">
      <c r="E305" s="16"/>
      <c r="F305" s="16"/>
      <c r="H305" s="16"/>
    </row>
    <row r="306" spans="5:8" ht="15.75">
      <c r="E306" s="16"/>
      <c r="F306" s="16"/>
      <c r="H306" s="16"/>
    </row>
    <row r="307" spans="5:8" ht="15.75">
      <c r="E307" s="16"/>
      <c r="F307" s="16"/>
      <c r="H307" s="16"/>
    </row>
    <row r="308" spans="5:8" ht="15.75">
      <c r="E308" s="16"/>
      <c r="F308" s="16"/>
      <c r="H308" s="16"/>
    </row>
    <row r="309" spans="5:8" ht="15.75">
      <c r="E309" s="16"/>
      <c r="F309" s="16"/>
      <c r="H309" s="16"/>
    </row>
    <row r="310" spans="5:8" ht="15.75">
      <c r="E310" s="16"/>
      <c r="F310" s="16"/>
      <c r="H310" s="16"/>
    </row>
    <row r="311" spans="5:8" ht="15.75">
      <c r="E311" s="16"/>
      <c r="F311" s="16"/>
      <c r="H311" s="16"/>
    </row>
    <row r="312" spans="5:8" ht="15.75">
      <c r="E312" s="16"/>
      <c r="F312" s="16"/>
      <c r="H312" s="16"/>
    </row>
    <row r="313" spans="5:8" ht="15.75">
      <c r="E313" s="16"/>
      <c r="F313" s="16"/>
      <c r="H313" s="16"/>
    </row>
    <row r="314" spans="5:8" ht="15.75">
      <c r="E314" s="16"/>
      <c r="F314" s="16"/>
      <c r="H314" s="16"/>
    </row>
    <row r="315" spans="5:8" ht="15.75">
      <c r="E315" s="16"/>
      <c r="F315" s="16"/>
      <c r="H315" s="16"/>
    </row>
    <row r="316" spans="5:8" ht="15.75">
      <c r="E316" s="16"/>
      <c r="F316" s="16"/>
      <c r="H316" s="16"/>
    </row>
    <row r="317" spans="5:8" ht="15.75">
      <c r="E317" s="16"/>
      <c r="F317" s="16"/>
      <c r="H317" s="16"/>
    </row>
    <row r="318" spans="5:8" ht="15.75">
      <c r="E318" s="16"/>
      <c r="F318" s="16"/>
      <c r="H318" s="16"/>
    </row>
    <row r="319" spans="5:8" ht="15.75">
      <c r="E319" s="16"/>
      <c r="F319" s="16"/>
      <c r="H319" s="16"/>
    </row>
    <row r="320" spans="5:8" ht="15.75">
      <c r="E320" s="16"/>
      <c r="F320" s="16"/>
      <c r="H320" s="16"/>
    </row>
    <row r="321" spans="5:8" ht="15.75">
      <c r="E321" s="16"/>
      <c r="F321" s="16"/>
      <c r="H321" s="16"/>
    </row>
    <row r="322" spans="5:8" ht="15.75">
      <c r="E322" s="16"/>
      <c r="F322" s="16"/>
      <c r="H322" s="16"/>
    </row>
    <row r="323" spans="5:8" ht="15.75">
      <c r="E323" s="16"/>
      <c r="F323" s="16"/>
      <c r="H323" s="16"/>
    </row>
    <row r="324" spans="5:8" ht="15.75">
      <c r="E324" s="16"/>
      <c r="F324" s="16"/>
      <c r="H324" s="16"/>
    </row>
    <row r="325" spans="5:8" ht="15.75">
      <c r="E325" s="16"/>
      <c r="F325" s="16"/>
      <c r="H325" s="16"/>
    </row>
    <row r="326" spans="5:8" ht="15.75">
      <c r="E326" s="16"/>
      <c r="F326" s="16"/>
      <c r="H326" s="16"/>
    </row>
    <row r="327" spans="5:8" ht="15.75">
      <c r="E327" s="16"/>
      <c r="F327" s="16"/>
      <c r="H327" s="16"/>
    </row>
    <row r="328" spans="5:8" ht="15.75">
      <c r="E328" s="16"/>
      <c r="F328" s="16"/>
      <c r="H328" s="16"/>
    </row>
    <row r="329" spans="5:8" ht="15.75">
      <c r="E329" s="16"/>
      <c r="F329" s="16"/>
      <c r="H329" s="16"/>
    </row>
    <row r="330" spans="5:8" ht="15.75">
      <c r="E330" s="16"/>
      <c r="F330" s="16"/>
      <c r="H330" s="16"/>
    </row>
    <row r="331" spans="5:8" ht="15.75">
      <c r="E331" s="16"/>
      <c r="F331" s="16"/>
      <c r="H331" s="16"/>
    </row>
    <row r="332" spans="5:8" ht="15.75">
      <c r="E332" s="16"/>
      <c r="F332" s="16"/>
      <c r="H332" s="16"/>
    </row>
    <row r="333" spans="5:8" ht="15.75">
      <c r="E333" s="16"/>
      <c r="F333" s="16"/>
      <c r="H333" s="16"/>
    </row>
    <row r="334" spans="5:8" ht="15.75">
      <c r="E334" s="16"/>
      <c r="F334" s="16"/>
      <c r="H334" s="16"/>
    </row>
    <row r="335" spans="5:8" ht="15.75">
      <c r="E335" s="16"/>
      <c r="F335" s="16"/>
      <c r="H335" s="16"/>
    </row>
    <row r="336" spans="5:8" ht="15.75">
      <c r="E336" s="16"/>
      <c r="F336" s="16"/>
      <c r="H336" s="16"/>
    </row>
    <row r="337" spans="5:8" ht="15.75">
      <c r="E337" s="16"/>
      <c r="F337" s="16"/>
      <c r="H337" s="16"/>
    </row>
    <row r="338" spans="5:8" ht="15.75">
      <c r="E338" s="16"/>
      <c r="F338" s="16"/>
      <c r="H338" s="16"/>
    </row>
    <row r="339" spans="5:8" ht="15.75">
      <c r="E339" s="16"/>
      <c r="F339" s="16"/>
      <c r="H339" s="16"/>
    </row>
    <row r="340" spans="5:8" ht="15.75">
      <c r="E340" s="16"/>
      <c r="F340" s="16"/>
      <c r="H340" s="16"/>
    </row>
    <row r="341" spans="5:8" ht="15.75">
      <c r="E341" s="16"/>
      <c r="F341" s="16"/>
      <c r="H341" s="16"/>
    </row>
    <row r="342" spans="5:8" ht="15.75">
      <c r="E342" s="16"/>
      <c r="F342" s="16"/>
      <c r="H342" s="16"/>
    </row>
    <row r="343" spans="5:8" ht="15.75">
      <c r="E343" s="16"/>
      <c r="F343" s="16"/>
      <c r="H343" s="16"/>
    </row>
    <row r="344" spans="5:8" ht="15.75">
      <c r="E344" s="16"/>
      <c r="F344" s="16"/>
      <c r="H344" s="16"/>
    </row>
    <row r="345" spans="5:8" ht="15.75">
      <c r="E345" s="16"/>
      <c r="F345" s="16"/>
      <c r="H345" s="16"/>
    </row>
    <row r="346" spans="5:8" ht="15.75">
      <c r="E346" s="16"/>
      <c r="F346" s="16"/>
      <c r="H346" s="16"/>
    </row>
    <row r="347" spans="5:8" ht="15.75">
      <c r="E347" s="16"/>
      <c r="F347" s="16"/>
      <c r="H347" s="16"/>
    </row>
    <row r="348" spans="5:8" ht="15.75">
      <c r="E348" s="16"/>
      <c r="F348" s="16"/>
      <c r="H348" s="16"/>
    </row>
    <row r="349" spans="5:8" ht="15.75">
      <c r="E349" s="16"/>
      <c r="F349" s="16"/>
      <c r="H349" s="16"/>
    </row>
    <row r="350" spans="5:8" ht="15.75">
      <c r="E350" s="16"/>
      <c r="F350" s="16"/>
      <c r="H350" s="16"/>
    </row>
    <row r="351" spans="5:8" ht="15.75">
      <c r="E351" s="16"/>
      <c r="F351" s="16"/>
      <c r="H351" s="16"/>
    </row>
    <row r="352" spans="5:8" ht="15.75">
      <c r="E352" s="16"/>
      <c r="F352" s="16"/>
      <c r="H352" s="16"/>
    </row>
    <row r="353" spans="5:8" ht="15.75">
      <c r="E353" s="16"/>
      <c r="F353" s="16"/>
      <c r="H353" s="16"/>
    </row>
    <row r="354" spans="5:8" ht="15.75">
      <c r="E354" s="16"/>
      <c r="F354" s="16"/>
      <c r="H354" s="16"/>
    </row>
    <row r="355" spans="5:8" ht="15.75">
      <c r="E355" s="16"/>
      <c r="F355" s="16"/>
      <c r="H355" s="16"/>
    </row>
    <row r="356" spans="5:8" ht="15.75">
      <c r="E356" s="16"/>
      <c r="F356" s="16"/>
      <c r="H356" s="16"/>
    </row>
    <row r="357" spans="5:8" ht="15.75">
      <c r="E357" s="16"/>
      <c r="F357" s="16"/>
      <c r="H357" s="16"/>
    </row>
    <row r="358" spans="5:8" ht="15.75">
      <c r="E358" s="16"/>
      <c r="F358" s="16"/>
      <c r="H358" s="16"/>
    </row>
    <row r="359" spans="5:8" ht="15.75">
      <c r="E359" s="16"/>
      <c r="F359" s="16"/>
      <c r="H359" s="16"/>
    </row>
    <row r="360" spans="5:8" ht="15.75">
      <c r="E360" s="16"/>
      <c r="F360" s="16"/>
      <c r="H360" s="16"/>
    </row>
    <row r="361" spans="5:8" ht="15.75">
      <c r="E361" s="16"/>
      <c r="F361" s="16"/>
      <c r="H361" s="16"/>
    </row>
    <row r="362" spans="5:8" ht="15.75">
      <c r="E362" s="16"/>
      <c r="F362" s="16"/>
      <c r="H362" s="16"/>
    </row>
    <row r="363" spans="5:8" ht="15.75">
      <c r="E363" s="16"/>
      <c r="F363" s="16"/>
      <c r="H363" s="16"/>
    </row>
    <row r="364" spans="5:8" ht="15.75">
      <c r="E364" s="16"/>
      <c r="F364" s="16"/>
      <c r="H364" s="16"/>
    </row>
    <row r="365" spans="5:8" ht="15.75">
      <c r="E365" s="16"/>
      <c r="F365" s="16"/>
      <c r="H365" s="16"/>
    </row>
    <row r="366" spans="5:8" ht="15.75">
      <c r="E366" s="16"/>
      <c r="F366" s="16"/>
      <c r="H366" s="16"/>
    </row>
    <row r="367" spans="5:8" ht="15.75">
      <c r="E367" s="16"/>
      <c r="F367" s="16"/>
      <c r="H367" s="16"/>
    </row>
    <row r="368" spans="5:8" ht="15.75">
      <c r="E368" s="16"/>
      <c r="F368" s="16"/>
      <c r="H368" s="16"/>
    </row>
    <row r="369" spans="5:8" ht="15.75">
      <c r="E369" s="16"/>
      <c r="F369" s="16"/>
      <c r="H369" s="16"/>
    </row>
    <row r="370" spans="5:8" ht="15.75">
      <c r="E370" s="16"/>
      <c r="F370" s="16"/>
      <c r="H370" s="16"/>
    </row>
    <row r="371" spans="5:8" ht="15.75">
      <c r="E371" s="16"/>
      <c r="F371" s="16"/>
      <c r="H371" s="16"/>
    </row>
    <row r="372" spans="5:8" ht="15.75">
      <c r="E372" s="16"/>
      <c r="F372" s="16"/>
      <c r="H372" s="16"/>
    </row>
    <row r="373" spans="5:8" ht="15.75">
      <c r="E373" s="16"/>
      <c r="F373" s="16"/>
      <c r="H373" s="16"/>
    </row>
    <row r="374" spans="5:8" ht="15.75">
      <c r="E374" s="16"/>
      <c r="F374" s="16"/>
      <c r="H374" s="16"/>
    </row>
    <row r="375" spans="5:8" ht="15.75">
      <c r="E375" s="16"/>
      <c r="F375" s="16"/>
      <c r="H375" s="16"/>
    </row>
    <row r="376" spans="5:8" ht="15.75">
      <c r="E376" s="16"/>
      <c r="F376" s="16"/>
      <c r="H376" s="16"/>
    </row>
    <row r="377" spans="5:8" ht="15.75">
      <c r="E377" s="16"/>
      <c r="F377" s="16"/>
      <c r="H377" s="16"/>
    </row>
    <row r="378" spans="5:8" ht="15.75">
      <c r="E378" s="16"/>
      <c r="F378" s="16"/>
      <c r="H378" s="16"/>
    </row>
    <row r="379" spans="5:8" ht="15.75">
      <c r="E379" s="16"/>
      <c r="F379" s="16"/>
      <c r="H379" s="16"/>
    </row>
    <row r="380" spans="5:8" ht="15.75">
      <c r="E380" s="16"/>
      <c r="F380" s="16"/>
      <c r="H380" s="16"/>
    </row>
    <row r="381" spans="5:8" ht="15.75">
      <c r="E381" s="16"/>
      <c r="F381" s="16"/>
      <c r="H381" s="16"/>
    </row>
    <row r="382" spans="5:8" ht="15.75">
      <c r="E382" s="16"/>
      <c r="F382" s="16"/>
      <c r="H382" s="16"/>
    </row>
    <row r="383" spans="5:8" ht="15.75">
      <c r="E383" s="16"/>
      <c r="F383" s="16"/>
      <c r="H383" s="16"/>
    </row>
    <row r="384" spans="5:8" ht="15.75">
      <c r="E384" s="16"/>
      <c r="F384" s="16"/>
      <c r="H384" s="16"/>
    </row>
    <row r="385" spans="5:8" ht="15.75">
      <c r="E385" s="16"/>
      <c r="F385" s="16"/>
      <c r="H385" s="16"/>
    </row>
    <row r="386" spans="5:8" ht="15.75">
      <c r="E386" s="16"/>
      <c r="F386" s="16"/>
      <c r="H386" s="16"/>
    </row>
    <row r="387" spans="5:8" ht="15.75">
      <c r="E387" s="16"/>
      <c r="F387" s="16"/>
      <c r="H387" s="16"/>
    </row>
    <row r="388" spans="5:8" ht="15.75">
      <c r="E388" s="16"/>
      <c r="F388" s="16"/>
      <c r="H388" s="16"/>
    </row>
    <row r="389" spans="5:8" ht="15.75">
      <c r="E389" s="16"/>
      <c r="F389" s="16"/>
      <c r="H389" s="16"/>
    </row>
    <row r="390" spans="5:8" ht="15.75">
      <c r="E390" s="16"/>
      <c r="F390" s="16"/>
      <c r="H390" s="16"/>
    </row>
    <row r="391" spans="5:8" ht="15.75">
      <c r="E391" s="16"/>
      <c r="F391" s="16"/>
      <c r="H391" s="16"/>
    </row>
    <row r="392" spans="5:8" ht="15.75">
      <c r="E392" s="16"/>
      <c r="F392" s="16"/>
      <c r="H392" s="16"/>
    </row>
    <row r="393" spans="5:8" ht="15.75">
      <c r="E393" s="16"/>
      <c r="F393" s="16"/>
      <c r="H393" s="16"/>
    </row>
    <row r="394" spans="5:8" ht="15.75">
      <c r="E394" s="16"/>
      <c r="F394" s="16"/>
      <c r="H394" s="16"/>
    </row>
    <row r="395" spans="5:8" ht="15.75">
      <c r="E395" s="16"/>
      <c r="F395" s="16"/>
      <c r="H395" s="16"/>
    </row>
    <row r="396" spans="5:8" ht="15.75">
      <c r="E396" s="16"/>
      <c r="F396" s="16"/>
      <c r="H396" s="16"/>
    </row>
    <row r="397" spans="5:8" ht="15.75">
      <c r="E397" s="16"/>
      <c r="F397" s="16"/>
      <c r="H397" s="16"/>
    </row>
    <row r="398" spans="5:8" ht="15.75">
      <c r="E398" s="16"/>
      <c r="F398" s="16"/>
      <c r="H398" s="16"/>
    </row>
    <row r="399" spans="5:8" ht="15.75">
      <c r="E399" s="16"/>
      <c r="F399" s="16"/>
      <c r="H399" s="16"/>
    </row>
    <row r="400" spans="5:8" ht="15.75">
      <c r="E400" s="16"/>
      <c r="F400" s="16"/>
      <c r="H400" s="16"/>
    </row>
    <row r="401" spans="5:8" ht="15.75">
      <c r="E401" s="16"/>
      <c r="F401" s="16"/>
      <c r="H401" s="16"/>
    </row>
    <row r="402" spans="5:8" ht="15.75">
      <c r="E402" s="16"/>
      <c r="F402" s="16"/>
      <c r="H402" s="16"/>
    </row>
    <row r="403" spans="5:8" ht="15.75">
      <c r="E403" s="16"/>
      <c r="F403" s="16"/>
      <c r="H403" s="16"/>
    </row>
    <row r="404" spans="5:8" ht="15.75">
      <c r="E404" s="16"/>
      <c r="F404" s="16"/>
      <c r="H404" s="16"/>
    </row>
    <row r="405" spans="5:8" ht="15.75">
      <c r="E405" s="16"/>
      <c r="F405" s="16"/>
      <c r="H405" s="16"/>
    </row>
    <row r="406" spans="5:8" ht="15.75">
      <c r="E406" s="16"/>
      <c r="F406" s="16"/>
      <c r="H406" s="16"/>
    </row>
    <row r="407" spans="5:8" ht="15.75">
      <c r="E407" s="16"/>
      <c r="F407" s="16"/>
      <c r="H407" s="16"/>
    </row>
    <row r="408" spans="5:8" ht="15.75">
      <c r="E408" s="16"/>
      <c r="F408" s="16"/>
      <c r="H408" s="16"/>
    </row>
    <row r="409" spans="5:8" ht="15.75">
      <c r="E409" s="16"/>
      <c r="F409" s="16"/>
      <c r="H409" s="16"/>
    </row>
    <row r="410" spans="5:8" ht="15.75">
      <c r="E410" s="16"/>
      <c r="F410" s="16"/>
      <c r="H410" s="16"/>
    </row>
    <row r="411" spans="5:8" ht="15.75">
      <c r="E411" s="16"/>
      <c r="F411" s="16"/>
      <c r="H411" s="16"/>
    </row>
    <row r="412" spans="5:8" ht="15.75">
      <c r="E412" s="16"/>
      <c r="F412" s="16"/>
      <c r="H412" s="16"/>
    </row>
    <row r="413" spans="5:8" ht="15.75">
      <c r="E413" s="16"/>
      <c r="F413" s="16"/>
      <c r="H413" s="16"/>
    </row>
    <row r="414" spans="5:8" ht="15.75">
      <c r="E414" s="16"/>
      <c r="F414" s="16"/>
      <c r="H414" s="16"/>
    </row>
    <row r="415" spans="5:8" ht="15.75">
      <c r="E415" s="16"/>
      <c r="F415" s="16"/>
      <c r="H415" s="16"/>
    </row>
    <row r="416" spans="5:8" ht="15.75">
      <c r="E416" s="16"/>
      <c r="F416" s="16"/>
      <c r="H416" s="16"/>
    </row>
    <row r="417" spans="5:8" ht="15.75">
      <c r="E417" s="16"/>
      <c r="F417" s="16"/>
      <c r="H417" s="16"/>
    </row>
    <row r="418" spans="5:8" ht="15.75">
      <c r="E418" s="16"/>
      <c r="F418" s="16"/>
      <c r="H418" s="16"/>
    </row>
    <row r="419" spans="5:8" ht="15.75">
      <c r="E419" s="16"/>
      <c r="F419" s="16"/>
      <c r="H419" s="16"/>
    </row>
    <row r="420" spans="5:8" ht="15.75">
      <c r="E420" s="16"/>
      <c r="F420" s="16"/>
      <c r="H420" s="16"/>
    </row>
    <row r="421" spans="5:8" ht="15.75">
      <c r="E421" s="16"/>
      <c r="F421" s="16"/>
      <c r="H421" s="16"/>
    </row>
    <row r="422" spans="5:8" ht="15.75">
      <c r="E422" s="16"/>
      <c r="F422" s="16"/>
      <c r="H422" s="16"/>
    </row>
    <row r="423" spans="5:8" ht="15.75">
      <c r="E423" s="16"/>
      <c r="F423" s="16"/>
      <c r="H423" s="16"/>
    </row>
    <row r="424" spans="5:8" ht="15.75">
      <c r="E424" s="16"/>
      <c r="F424" s="16"/>
      <c r="H424" s="16"/>
    </row>
    <row r="425" spans="5:8" ht="15.75">
      <c r="E425" s="16"/>
      <c r="F425" s="16"/>
      <c r="H425" s="16"/>
    </row>
    <row r="426" spans="5:8" ht="15.75">
      <c r="E426" s="16"/>
      <c r="F426" s="16"/>
      <c r="H426" s="16"/>
    </row>
    <row r="427" spans="5:8" ht="15.75">
      <c r="E427" s="16"/>
      <c r="F427" s="16"/>
      <c r="H427" s="16"/>
    </row>
    <row r="428" spans="5:8" ht="15.75">
      <c r="E428" s="16"/>
      <c r="F428" s="16"/>
      <c r="H428" s="16"/>
    </row>
    <row r="429" spans="5:8" ht="15.75">
      <c r="E429" s="16"/>
      <c r="F429" s="16"/>
      <c r="H429" s="16"/>
    </row>
    <row r="430" spans="5:8" ht="15.75">
      <c r="E430" s="16"/>
      <c r="F430" s="16"/>
      <c r="H430" s="16"/>
    </row>
    <row r="431" spans="5:8" ht="15.75">
      <c r="E431" s="16"/>
      <c r="F431" s="16"/>
      <c r="H431" s="16"/>
    </row>
    <row r="432" spans="5:8" ht="15.75">
      <c r="E432" s="16"/>
      <c r="F432" s="16"/>
      <c r="H432" s="16"/>
    </row>
    <row r="433" spans="5:8" ht="15.75">
      <c r="E433" s="16"/>
      <c r="F433" s="16"/>
      <c r="H433" s="16"/>
    </row>
    <row r="434" spans="5:8" ht="15.75">
      <c r="E434" s="16"/>
      <c r="F434" s="16"/>
      <c r="H434" s="16"/>
    </row>
    <row r="435" spans="5:8" ht="15.75">
      <c r="E435" s="16"/>
      <c r="F435" s="16"/>
      <c r="H435" s="16"/>
    </row>
    <row r="436" spans="5:8" ht="15.75">
      <c r="E436" s="16"/>
      <c r="F436" s="16"/>
      <c r="H436" s="16"/>
    </row>
    <row r="437" spans="5:8" ht="15.75">
      <c r="E437" s="16"/>
      <c r="F437" s="16"/>
      <c r="H437" s="16"/>
    </row>
    <row r="438" spans="5:8" ht="15.75">
      <c r="E438" s="16"/>
      <c r="F438" s="16"/>
      <c r="H438" s="16"/>
    </row>
    <row r="439" spans="5:8" ht="15.75">
      <c r="E439" s="16"/>
      <c r="F439" s="16"/>
      <c r="H439" s="16"/>
    </row>
    <row r="440" spans="5:8" ht="15.75">
      <c r="E440" s="16"/>
      <c r="F440" s="16"/>
      <c r="H440" s="16"/>
    </row>
    <row r="441" spans="5:8" ht="15.75">
      <c r="E441" s="16"/>
      <c r="F441" s="16"/>
      <c r="H441" s="16"/>
    </row>
    <row r="442" spans="5:8" ht="15.75">
      <c r="E442" s="16"/>
      <c r="F442" s="16"/>
      <c r="H442" s="16"/>
    </row>
    <row r="443" spans="5:8" ht="15.75">
      <c r="E443" s="16"/>
      <c r="F443" s="16"/>
      <c r="H443" s="16"/>
    </row>
    <row r="444" spans="5:8" ht="15.75">
      <c r="E444" s="16"/>
      <c r="F444" s="16"/>
      <c r="H444" s="16"/>
    </row>
    <row r="445" spans="5:8" ht="15.75">
      <c r="E445" s="16"/>
      <c r="F445" s="16"/>
      <c r="H445" s="16"/>
    </row>
    <row r="446" spans="5:8" ht="15.75">
      <c r="E446" s="16"/>
      <c r="F446" s="16"/>
      <c r="H446" s="16"/>
    </row>
    <row r="447" spans="5:8" ht="15.75">
      <c r="E447" s="16"/>
      <c r="F447" s="16"/>
      <c r="H447" s="16"/>
    </row>
    <row r="448" spans="5:8" ht="15.75">
      <c r="E448" s="16"/>
      <c r="F448" s="16"/>
      <c r="H448" s="16"/>
    </row>
    <row r="449" spans="5:8" ht="15.75">
      <c r="E449" s="16"/>
      <c r="F449" s="16"/>
      <c r="H449" s="16"/>
    </row>
    <row r="450" spans="5:8" ht="15.75">
      <c r="E450" s="16"/>
      <c r="F450" s="16"/>
      <c r="H450" s="16"/>
    </row>
    <row r="451" spans="5:8" ht="15.75">
      <c r="E451" s="16"/>
      <c r="F451" s="16"/>
      <c r="H451" s="16"/>
    </row>
    <row r="452" spans="5:8" ht="15.75">
      <c r="E452" s="16"/>
      <c r="F452" s="16"/>
      <c r="H452" s="16"/>
    </row>
    <row r="453" spans="5:8" ht="15.75">
      <c r="E453" s="16"/>
      <c r="F453" s="16"/>
      <c r="H453" s="16"/>
    </row>
    <row r="454" spans="5:8" ht="15.75">
      <c r="E454" s="16"/>
      <c r="F454" s="16"/>
      <c r="H454" s="16"/>
    </row>
    <row r="455" spans="5:8" ht="15.75">
      <c r="E455" s="16"/>
      <c r="F455" s="16"/>
      <c r="H455" s="16"/>
    </row>
    <row r="456" spans="5:8" ht="15.75">
      <c r="E456" s="16"/>
      <c r="F456" s="16"/>
      <c r="H456" s="16"/>
    </row>
    <row r="457" spans="5:8" ht="15.75">
      <c r="E457" s="16"/>
      <c r="F457" s="16"/>
      <c r="H457" s="16"/>
    </row>
    <row r="458" spans="5:8" ht="15.75">
      <c r="E458" s="16"/>
      <c r="F458" s="16"/>
      <c r="H458" s="16"/>
    </row>
    <row r="459" spans="5:8" ht="15.75">
      <c r="E459" s="16"/>
      <c r="F459" s="16"/>
      <c r="H459" s="16"/>
    </row>
    <row r="460" spans="5:8" ht="15.75">
      <c r="E460" s="16"/>
      <c r="F460" s="16"/>
      <c r="H460" s="16"/>
    </row>
    <row r="461" spans="5:8" ht="15.75">
      <c r="E461" s="16"/>
      <c r="F461" s="16"/>
      <c r="H461" s="16"/>
    </row>
    <row r="462" spans="5:8" ht="15.75">
      <c r="E462" s="16"/>
      <c r="F462" s="16"/>
      <c r="H462" s="16"/>
    </row>
    <row r="463" spans="5:8" ht="15.75">
      <c r="E463" s="16"/>
      <c r="F463" s="16"/>
      <c r="H463" s="16"/>
    </row>
    <row r="464" spans="5:8" ht="15.75">
      <c r="E464" s="16"/>
      <c r="F464" s="16"/>
      <c r="H464" s="16"/>
    </row>
    <row r="465" spans="5:8" ht="15.75">
      <c r="E465" s="16"/>
      <c r="F465" s="16"/>
      <c r="H465" s="16"/>
    </row>
    <row r="466" spans="5:8" ht="15.75">
      <c r="E466" s="16"/>
      <c r="F466" s="16"/>
      <c r="H466" s="16"/>
    </row>
    <row r="467" spans="5:8" ht="15.75">
      <c r="E467" s="16"/>
      <c r="F467" s="16"/>
      <c r="H467" s="16"/>
    </row>
    <row r="468" spans="5:8" ht="15.75">
      <c r="E468" s="16"/>
      <c r="F468" s="16"/>
      <c r="H468" s="16"/>
    </row>
    <row r="469" spans="5:8" ht="15.75">
      <c r="E469" s="16"/>
      <c r="F469" s="16"/>
      <c r="H469" s="16"/>
    </row>
    <row r="470" spans="5:8" ht="15.75">
      <c r="E470" s="16"/>
      <c r="F470" s="16"/>
      <c r="H470" s="16"/>
    </row>
    <row r="471" spans="5:8" ht="15.75">
      <c r="E471" s="16"/>
      <c r="F471" s="16"/>
      <c r="H471" s="16"/>
    </row>
    <row r="472" spans="5:8" ht="15.75">
      <c r="E472" s="16"/>
      <c r="F472" s="16"/>
      <c r="H472" s="16"/>
    </row>
    <row r="473" spans="5:8" ht="15.75">
      <c r="E473" s="16"/>
      <c r="F473" s="16"/>
      <c r="H473" s="16"/>
    </row>
    <row r="474" spans="5:8" ht="15.75">
      <c r="E474" s="16"/>
      <c r="F474" s="16"/>
      <c r="H474" s="16"/>
    </row>
    <row r="475" spans="5:8" ht="15.75">
      <c r="E475" s="16"/>
      <c r="F475" s="16"/>
      <c r="H475" s="16"/>
    </row>
    <row r="476" spans="5:8" ht="15.75">
      <c r="E476" s="16"/>
      <c r="F476" s="16"/>
      <c r="H476" s="16"/>
    </row>
    <row r="477" spans="5:8" ht="15.75">
      <c r="E477" s="16"/>
      <c r="F477" s="16"/>
      <c r="H477" s="16"/>
    </row>
    <row r="478" spans="5:8" ht="15.75">
      <c r="E478" s="16"/>
      <c r="F478" s="16"/>
      <c r="H478" s="16"/>
    </row>
    <row r="479" spans="5:8" ht="15.75">
      <c r="E479" s="16"/>
      <c r="F479" s="16"/>
      <c r="H479" s="16"/>
    </row>
    <row r="480" spans="5:8" ht="15.75">
      <c r="E480" s="16"/>
      <c r="F480" s="16"/>
      <c r="H480" s="16"/>
    </row>
    <row r="481" spans="5:8" ht="15.75">
      <c r="E481" s="16"/>
      <c r="F481" s="16"/>
      <c r="H481" s="16"/>
    </row>
    <row r="482" spans="5:8" ht="15.75">
      <c r="E482" s="16"/>
      <c r="F482" s="16"/>
      <c r="H482" s="16"/>
    </row>
    <row r="483" spans="5:8" ht="15.75">
      <c r="E483" s="16"/>
      <c r="F483" s="16"/>
      <c r="H483" s="16"/>
    </row>
    <row r="484" spans="5:8" ht="15.75">
      <c r="E484" s="16"/>
      <c r="F484" s="16"/>
      <c r="H484" s="16"/>
    </row>
    <row r="485" spans="5:8" ht="15.75">
      <c r="E485" s="16"/>
      <c r="F485" s="16"/>
      <c r="H485" s="16"/>
    </row>
    <row r="486" spans="5:8" ht="15.75">
      <c r="E486" s="16"/>
      <c r="F486" s="16"/>
      <c r="H486" s="16"/>
    </row>
    <row r="487" spans="5:8" ht="15.75">
      <c r="E487" s="16"/>
      <c r="F487" s="16"/>
      <c r="H487" s="16"/>
    </row>
    <row r="488" spans="5:8" ht="15.75">
      <c r="E488" s="16"/>
      <c r="F488" s="16"/>
      <c r="H488" s="16"/>
    </row>
    <row r="489" spans="5:8" ht="15.75">
      <c r="E489" s="16"/>
      <c r="F489" s="16"/>
      <c r="H489" s="16"/>
    </row>
    <row r="490" spans="5:8" ht="15.75">
      <c r="E490" s="16"/>
      <c r="F490" s="16"/>
      <c r="H490" s="16"/>
    </row>
    <row r="491" spans="5:8" ht="15.75">
      <c r="E491" s="16"/>
      <c r="F491" s="16"/>
      <c r="H491" s="16"/>
    </row>
    <row r="492" spans="5:8" ht="15.75">
      <c r="E492" s="16"/>
      <c r="F492" s="16"/>
      <c r="H492" s="16"/>
    </row>
    <row r="493" spans="5:8" ht="15.75">
      <c r="E493" s="16"/>
      <c r="F493" s="16"/>
      <c r="H493" s="16"/>
    </row>
    <row r="494" spans="5:8" ht="15.75">
      <c r="E494" s="16"/>
      <c r="F494" s="16"/>
      <c r="H494" s="16"/>
    </row>
    <row r="495" spans="5:8" ht="15.75">
      <c r="E495" s="16"/>
      <c r="F495" s="16"/>
      <c r="H495" s="16"/>
    </row>
    <row r="496" spans="5:8" ht="15.75">
      <c r="E496" s="16"/>
      <c r="F496" s="16"/>
      <c r="H496" s="16"/>
    </row>
    <row r="497" spans="5:8" ht="15.75">
      <c r="E497" s="16"/>
      <c r="F497" s="16"/>
      <c r="H497" s="16"/>
    </row>
    <row r="498" spans="5:8" ht="15.75">
      <c r="E498" s="16"/>
      <c r="F498" s="16"/>
      <c r="H498" s="16"/>
    </row>
    <row r="499" spans="5:8" ht="15.75">
      <c r="E499" s="16"/>
      <c r="F499" s="16"/>
      <c r="H499" s="16"/>
    </row>
    <row r="500" spans="5:8" ht="15.75">
      <c r="E500" s="16"/>
      <c r="F500" s="16"/>
      <c r="H500" s="16"/>
    </row>
    <row r="501" spans="5:8" ht="15.75">
      <c r="E501" s="16"/>
      <c r="F501" s="16"/>
      <c r="H501" s="16"/>
    </row>
    <row r="502" spans="5:8" ht="15.75">
      <c r="E502" s="16"/>
      <c r="F502" s="16"/>
      <c r="H502" s="16"/>
    </row>
    <row r="503" spans="5:8" ht="15.75">
      <c r="E503" s="16"/>
      <c r="F503" s="16"/>
      <c r="H503" s="16"/>
    </row>
    <row r="504" spans="5:8" ht="15.75">
      <c r="E504" s="16"/>
      <c r="F504" s="16"/>
      <c r="H504" s="16"/>
    </row>
    <row r="505" spans="5:8" ht="15.75">
      <c r="E505" s="16"/>
      <c r="F505" s="16"/>
      <c r="H505" s="16"/>
    </row>
    <row r="506" spans="5:8" ht="15.75">
      <c r="E506" s="16"/>
      <c r="F506" s="16"/>
      <c r="H506" s="16"/>
    </row>
    <row r="507" spans="5:8" ht="15.75">
      <c r="E507" s="16"/>
      <c r="F507" s="16"/>
      <c r="H507" s="16"/>
    </row>
    <row r="508" spans="5:8" ht="15.75">
      <c r="E508" s="16"/>
      <c r="F508" s="16"/>
      <c r="H508" s="16"/>
    </row>
    <row r="509" spans="5:8" ht="15.75">
      <c r="E509" s="16"/>
      <c r="F509" s="16"/>
      <c r="H509" s="16"/>
    </row>
    <row r="510" spans="5:8" ht="15.75">
      <c r="E510" s="16"/>
      <c r="F510" s="16"/>
      <c r="H510" s="16"/>
    </row>
    <row r="511" spans="5:8" ht="15.75">
      <c r="E511" s="16"/>
      <c r="F511" s="16"/>
      <c r="H511" s="16"/>
    </row>
    <row r="512" spans="5:8" ht="15.75">
      <c r="E512" s="16"/>
      <c r="F512" s="16"/>
      <c r="H512" s="16"/>
    </row>
    <row r="513" spans="5:8" ht="15.75">
      <c r="E513" s="16"/>
      <c r="F513" s="16"/>
      <c r="H513" s="16"/>
    </row>
    <row r="514" spans="5:8" ht="15.75">
      <c r="E514" s="16"/>
      <c r="F514" s="16"/>
      <c r="H514" s="16"/>
    </row>
    <row r="515" spans="5:8" ht="15.75">
      <c r="E515" s="16"/>
      <c r="F515" s="16"/>
      <c r="H515" s="16"/>
    </row>
    <row r="516" spans="5:8" ht="15.75">
      <c r="E516" s="16"/>
      <c r="F516" s="16"/>
      <c r="H516" s="16"/>
    </row>
    <row r="517" spans="5:8" ht="15.75">
      <c r="E517" s="16"/>
      <c r="F517" s="16"/>
      <c r="H517" s="16"/>
    </row>
    <row r="518" spans="5:8" ht="15.75">
      <c r="E518" s="16"/>
      <c r="F518" s="16"/>
      <c r="H518" s="16"/>
    </row>
    <row r="519" spans="5:8" ht="15.75">
      <c r="E519" s="16"/>
      <c r="F519" s="16"/>
      <c r="H519" s="16"/>
    </row>
    <row r="520" spans="5:8" ht="15.75">
      <c r="E520" s="16"/>
      <c r="F520" s="16"/>
      <c r="H520" s="16"/>
    </row>
    <row r="521" spans="5:8" ht="15.75">
      <c r="E521" s="16"/>
      <c r="F521" s="16"/>
      <c r="H521" s="16"/>
    </row>
    <row r="522" spans="5:8" ht="15.75">
      <c r="E522" s="16"/>
      <c r="F522" s="16"/>
      <c r="H522" s="16"/>
    </row>
    <row r="523" spans="5:8" ht="15.75">
      <c r="E523" s="16"/>
      <c r="F523" s="16"/>
      <c r="H523" s="16"/>
    </row>
    <row r="524" spans="5:8" ht="15.75">
      <c r="E524" s="16"/>
      <c r="F524" s="16"/>
      <c r="H524" s="16"/>
    </row>
    <row r="525" spans="5:8" ht="15.75">
      <c r="E525" s="16"/>
      <c r="F525" s="16"/>
      <c r="H525" s="16"/>
    </row>
    <row r="526" spans="5:8" ht="15.75">
      <c r="E526" s="16"/>
      <c r="F526" s="16"/>
      <c r="H526" s="16"/>
    </row>
    <row r="527" spans="5:8" ht="15.75">
      <c r="E527" s="16"/>
      <c r="F527" s="16"/>
      <c r="H527" s="16"/>
    </row>
    <row r="528" spans="5:8" ht="15.75">
      <c r="E528" s="16"/>
      <c r="F528" s="16"/>
      <c r="H528" s="16"/>
    </row>
    <row r="529" spans="5:8" ht="15.75">
      <c r="E529" s="16"/>
      <c r="F529" s="16"/>
      <c r="H529" s="16"/>
    </row>
    <row r="530" spans="5:8" ht="15.75">
      <c r="E530" s="16"/>
      <c r="F530" s="16"/>
      <c r="H530" s="16"/>
    </row>
    <row r="531" spans="5:8" ht="15.75">
      <c r="E531" s="16"/>
      <c r="F531" s="16"/>
      <c r="H531" s="16"/>
    </row>
    <row r="532" spans="5:8" ht="15.75">
      <c r="E532" s="16"/>
      <c r="F532" s="16"/>
      <c r="H532" s="16"/>
    </row>
    <row r="533" spans="5:8" ht="15.75">
      <c r="E533" s="16"/>
      <c r="F533" s="16"/>
      <c r="H533" s="16"/>
    </row>
    <row r="534" spans="5:8" ht="15.75">
      <c r="E534" s="16"/>
      <c r="F534" s="16"/>
      <c r="H534" s="16"/>
    </row>
    <row r="535" spans="5:8" ht="15.75">
      <c r="E535" s="16"/>
      <c r="F535" s="16"/>
      <c r="H535" s="16"/>
    </row>
    <row r="536" spans="5:8" ht="15.75">
      <c r="E536" s="16"/>
      <c r="F536" s="16"/>
      <c r="H536" s="16"/>
    </row>
    <row r="537" spans="5:8" ht="15.75">
      <c r="E537" s="16"/>
      <c r="F537" s="16"/>
      <c r="H537" s="16"/>
    </row>
    <row r="538" spans="5:8" ht="15.75">
      <c r="E538" s="16"/>
      <c r="F538" s="16"/>
      <c r="H538" s="16"/>
    </row>
    <row r="539" spans="5:8" ht="15.75">
      <c r="E539" s="16"/>
      <c r="F539" s="16"/>
      <c r="H539" s="16"/>
    </row>
    <row r="540" spans="5:8" ht="15.75">
      <c r="E540" s="16"/>
      <c r="F540" s="16"/>
      <c r="H540" s="16"/>
    </row>
    <row r="541" spans="5:8" ht="15.75">
      <c r="E541" s="16"/>
      <c r="F541" s="16"/>
      <c r="H541" s="16"/>
    </row>
    <row r="542" spans="5:8" ht="15.75">
      <c r="E542" s="16"/>
      <c r="F542" s="16"/>
      <c r="H542" s="16"/>
    </row>
    <row r="543" spans="5:8" ht="15.75">
      <c r="E543" s="16"/>
      <c r="F543" s="16"/>
      <c r="H543" s="16"/>
    </row>
    <row r="544" spans="5:8" ht="15.75">
      <c r="E544" s="16"/>
      <c r="F544" s="16"/>
      <c r="H544" s="16"/>
    </row>
    <row r="545" spans="5:8" ht="15.75">
      <c r="E545" s="16"/>
      <c r="F545" s="16"/>
      <c r="H545" s="16"/>
    </row>
    <row r="546" spans="5:8" ht="15.75">
      <c r="E546" s="16"/>
      <c r="F546" s="16"/>
      <c r="H546" s="16"/>
    </row>
    <row r="547" spans="5:8" ht="15.75">
      <c r="E547" s="16"/>
      <c r="F547" s="16"/>
      <c r="H547" s="16"/>
    </row>
    <row r="548" spans="5:8" ht="15.75">
      <c r="E548" s="16"/>
      <c r="F548" s="16"/>
      <c r="H548" s="16"/>
    </row>
    <row r="549" spans="5:8" ht="15.75">
      <c r="E549" s="16"/>
      <c r="F549" s="16"/>
      <c r="H549" s="16"/>
    </row>
    <row r="550" spans="5:8" ht="15.75">
      <c r="E550" s="16"/>
      <c r="F550" s="16"/>
      <c r="H550" s="16"/>
    </row>
    <row r="551" spans="5:8" ht="15.75">
      <c r="E551" s="16"/>
      <c r="F551" s="16"/>
      <c r="H551" s="16"/>
    </row>
    <row r="552" spans="5:8" ht="15.75">
      <c r="E552" s="16"/>
      <c r="F552" s="16"/>
      <c r="H552" s="16"/>
    </row>
    <row r="553" spans="5:8" ht="15.75">
      <c r="E553" s="16"/>
      <c r="F553" s="16"/>
      <c r="H553" s="16"/>
    </row>
    <row r="554" spans="5:8" ht="15.75">
      <c r="E554" s="16"/>
      <c r="F554" s="16"/>
      <c r="H554" s="16"/>
    </row>
    <row r="555" spans="5:8" ht="15.75">
      <c r="E555" s="16"/>
      <c r="F555" s="16"/>
      <c r="H555" s="16"/>
    </row>
    <row r="556" spans="5:8" ht="15.75">
      <c r="E556" s="16"/>
      <c r="F556" s="16"/>
      <c r="H556" s="16"/>
    </row>
    <row r="557" spans="5:8" ht="15.75">
      <c r="E557" s="16"/>
      <c r="F557" s="16"/>
      <c r="H557" s="16"/>
    </row>
    <row r="558" spans="5:8" ht="15.75">
      <c r="E558" s="16"/>
      <c r="F558" s="16"/>
      <c r="H558" s="16"/>
    </row>
    <row r="559" spans="5:8" ht="15.75">
      <c r="E559" s="16"/>
      <c r="F559" s="16"/>
      <c r="H559" s="16"/>
    </row>
    <row r="560" spans="5:8" ht="15.75">
      <c r="E560" s="16"/>
      <c r="F560" s="16"/>
      <c r="H560" s="16"/>
    </row>
    <row r="561" spans="5:8" ht="15.75">
      <c r="E561" s="16"/>
      <c r="F561" s="16"/>
      <c r="H561" s="16"/>
    </row>
    <row r="562" spans="5:8" ht="15.75">
      <c r="E562" s="16"/>
      <c r="F562" s="16"/>
      <c r="H562" s="16"/>
    </row>
    <row r="563" spans="5:8" ht="15.75">
      <c r="E563" s="16"/>
      <c r="F563" s="16"/>
      <c r="H563" s="16"/>
    </row>
    <row r="564" spans="5:8" ht="15.75">
      <c r="E564" s="16"/>
      <c r="F564" s="16"/>
      <c r="H564" s="16"/>
    </row>
    <row r="565" spans="5:8" ht="15.75">
      <c r="E565" s="16"/>
      <c r="F565" s="16"/>
      <c r="H565" s="16"/>
    </row>
    <row r="566" spans="5:8" ht="15.75">
      <c r="E566" s="16"/>
      <c r="F566" s="16"/>
      <c r="H566" s="16"/>
    </row>
    <row r="567" spans="5:8" ht="15.75">
      <c r="E567" s="16"/>
      <c r="F567" s="16"/>
      <c r="H567" s="16"/>
    </row>
    <row r="568" spans="5:8" ht="15.75">
      <c r="E568" s="16"/>
      <c r="F568" s="16"/>
      <c r="H568" s="16"/>
    </row>
    <row r="569" spans="5:8" ht="15.75">
      <c r="E569" s="16"/>
      <c r="F569" s="16"/>
      <c r="H569" s="16"/>
    </row>
    <row r="570" spans="5:8" ht="15.75">
      <c r="E570" s="16"/>
      <c r="F570" s="16"/>
      <c r="H570" s="16"/>
    </row>
    <row r="571" spans="5:8" ht="15.75">
      <c r="E571" s="16"/>
      <c r="F571" s="16"/>
      <c r="H571" s="16"/>
    </row>
    <row r="572" spans="5:8" ht="15.75">
      <c r="E572" s="16"/>
      <c r="F572" s="16"/>
      <c r="H572" s="16"/>
    </row>
    <row r="573" spans="5:8" ht="15.75">
      <c r="E573" s="16"/>
      <c r="F573" s="16"/>
      <c r="H573" s="16"/>
    </row>
    <row r="574" spans="5:8" ht="15.75">
      <c r="E574" s="16"/>
      <c r="F574" s="16"/>
      <c r="H574" s="16"/>
    </row>
    <row r="575" spans="5:8" ht="15.75">
      <c r="E575" s="16"/>
      <c r="F575" s="16"/>
      <c r="H575" s="16"/>
    </row>
    <row r="576" spans="5:8" ht="15.75">
      <c r="E576" s="16"/>
      <c r="F576" s="16"/>
      <c r="H576" s="16"/>
    </row>
    <row r="577" spans="5:8" ht="15.75">
      <c r="E577" s="16"/>
      <c r="F577" s="16"/>
      <c r="H577" s="16"/>
    </row>
    <row r="578" spans="5:8" ht="15.75">
      <c r="E578" s="16"/>
      <c r="F578" s="16"/>
      <c r="H578" s="16"/>
    </row>
    <row r="579" spans="5:8" ht="15.75">
      <c r="E579" s="16"/>
      <c r="F579" s="16"/>
      <c r="H579" s="16"/>
    </row>
    <row r="580" spans="5:8" ht="15.75">
      <c r="E580" s="16"/>
      <c r="F580" s="16"/>
      <c r="H580" s="16"/>
    </row>
    <row r="581" spans="5:8" ht="15.75">
      <c r="E581" s="16"/>
      <c r="F581" s="16"/>
      <c r="H581" s="16"/>
    </row>
    <row r="582" spans="5:8" ht="15.75">
      <c r="E582" s="16"/>
      <c r="F582" s="16"/>
      <c r="H582" s="16"/>
    </row>
    <row r="583" spans="5:8" ht="15.75">
      <c r="E583" s="16"/>
      <c r="F583" s="16"/>
      <c r="H583" s="16"/>
    </row>
    <row r="584" spans="5:8" ht="15.75">
      <c r="E584" s="16"/>
      <c r="F584" s="16"/>
      <c r="H584" s="16"/>
    </row>
    <row r="585" spans="5:8" ht="15.75">
      <c r="E585" s="16"/>
      <c r="F585" s="16"/>
      <c r="H585" s="16"/>
    </row>
    <row r="586" spans="5:8" ht="15.75">
      <c r="E586" s="16"/>
      <c r="F586" s="16"/>
      <c r="H586" s="16"/>
    </row>
    <row r="587" spans="5:8" ht="15.75">
      <c r="E587" s="16"/>
      <c r="F587" s="16"/>
      <c r="H587" s="16"/>
    </row>
    <row r="588" spans="5:8" ht="15.75">
      <c r="E588" s="16"/>
      <c r="F588" s="16"/>
      <c r="H588" s="16"/>
    </row>
    <row r="589" spans="5:8" ht="15.75">
      <c r="E589" s="16"/>
      <c r="F589" s="16"/>
      <c r="H589" s="16"/>
    </row>
    <row r="590" spans="5:8" ht="15.75">
      <c r="E590" s="16"/>
      <c r="F590" s="16"/>
      <c r="H590" s="16"/>
    </row>
    <row r="591" spans="5:8" ht="15.75">
      <c r="E591" s="16"/>
      <c r="F591" s="16"/>
      <c r="H591" s="16"/>
    </row>
    <row r="592" spans="5:8" ht="15.75">
      <c r="E592" s="16"/>
      <c r="F592" s="16"/>
      <c r="H592" s="16"/>
    </row>
    <row r="593" spans="5:8" ht="15.75">
      <c r="E593" s="16"/>
      <c r="F593" s="16"/>
      <c r="H593" s="16"/>
    </row>
    <row r="594" spans="5:8" ht="15.75">
      <c r="E594" s="16"/>
      <c r="F594" s="16"/>
      <c r="H594" s="16"/>
    </row>
    <row r="595" spans="5:8" ht="15.75">
      <c r="E595" s="16"/>
      <c r="F595" s="16"/>
      <c r="H595" s="16"/>
    </row>
    <row r="596" spans="5:8" ht="15.75">
      <c r="E596" s="16"/>
      <c r="F596" s="16"/>
      <c r="H596" s="16"/>
    </row>
    <row r="597" spans="5:8" ht="15.75">
      <c r="E597" s="16"/>
      <c r="F597" s="16"/>
      <c r="H597" s="16"/>
    </row>
    <row r="598" spans="5:8" ht="15.75">
      <c r="E598" s="16"/>
      <c r="F598" s="16"/>
      <c r="H598" s="16"/>
    </row>
    <row r="599" spans="5:8" ht="15.75">
      <c r="E599" s="16"/>
      <c r="F599" s="16"/>
      <c r="H599" s="16"/>
    </row>
    <row r="600" spans="5:8" ht="15.75">
      <c r="E600" s="16"/>
      <c r="F600" s="16"/>
      <c r="H600" s="16"/>
    </row>
    <row r="601" spans="5:8" ht="15.75">
      <c r="E601" s="16"/>
      <c r="F601" s="16"/>
      <c r="H601" s="16"/>
    </row>
    <row r="602" spans="5:8" ht="15.75">
      <c r="E602" s="16"/>
      <c r="F602" s="16"/>
      <c r="H602" s="16"/>
    </row>
    <row r="603" spans="5:8" ht="15.75">
      <c r="E603" s="16"/>
      <c r="F603" s="16"/>
      <c r="H603" s="16"/>
    </row>
    <row r="604" spans="5:8" ht="15.75">
      <c r="E604" s="16"/>
      <c r="F604" s="16"/>
      <c r="H604" s="16"/>
    </row>
    <row r="605" spans="5:8" ht="15.75">
      <c r="E605" s="16"/>
      <c r="F605" s="16"/>
      <c r="H605" s="16"/>
    </row>
    <row r="606" spans="5:8" ht="15.75">
      <c r="E606" s="16"/>
      <c r="F606" s="16"/>
      <c r="H606" s="16"/>
    </row>
    <row r="607" spans="5:8" ht="15.75">
      <c r="E607" s="16"/>
      <c r="F607" s="16"/>
      <c r="H607" s="16"/>
    </row>
    <row r="608" spans="5:8" ht="15.75">
      <c r="E608" s="16"/>
      <c r="F608" s="16"/>
      <c r="H608" s="16"/>
    </row>
    <row r="609" spans="5:8" ht="15.75">
      <c r="E609" s="16"/>
      <c r="F609" s="16"/>
      <c r="H609" s="16"/>
    </row>
    <row r="610" spans="5:8" ht="15.75">
      <c r="E610" s="16"/>
      <c r="F610" s="16"/>
      <c r="H610" s="16"/>
    </row>
    <row r="611" spans="5:8" ht="15.75">
      <c r="E611" s="16"/>
      <c r="F611" s="16"/>
      <c r="H611" s="16"/>
    </row>
    <row r="612" spans="5:8" ht="15.75">
      <c r="E612" s="16"/>
      <c r="F612" s="16"/>
      <c r="H612" s="16"/>
    </row>
    <row r="613" spans="5:8" ht="15.75">
      <c r="E613" s="16"/>
      <c r="F613" s="16"/>
      <c r="H613" s="16"/>
    </row>
    <row r="614" spans="5:8" ht="15.75">
      <c r="E614" s="16"/>
      <c r="F614" s="16"/>
      <c r="H614" s="16"/>
    </row>
    <row r="615" spans="5:8" ht="15.75">
      <c r="E615" s="16"/>
      <c r="F615" s="16"/>
      <c r="H615" s="16"/>
    </row>
    <row r="616" spans="5:8" ht="15.75">
      <c r="E616" s="16"/>
      <c r="F616" s="16"/>
      <c r="H616" s="16"/>
    </row>
    <row r="617" spans="5:8" ht="15.75">
      <c r="E617" s="16"/>
      <c r="F617" s="16"/>
      <c r="H617" s="16"/>
    </row>
    <row r="618" spans="5:8" ht="15.75">
      <c r="E618" s="16"/>
      <c r="F618" s="16"/>
      <c r="H618" s="16"/>
    </row>
    <row r="619" spans="5:8" ht="15.75">
      <c r="E619" s="16"/>
      <c r="F619" s="16"/>
      <c r="H619" s="16"/>
    </row>
    <row r="620" spans="5:8" ht="15.75">
      <c r="E620" s="16"/>
      <c r="F620" s="16"/>
      <c r="H620" s="16"/>
    </row>
    <row r="621" spans="5:8" ht="15.75">
      <c r="E621" s="16"/>
      <c r="F621" s="16"/>
      <c r="H621" s="16"/>
    </row>
    <row r="622" spans="5:8" ht="15.75">
      <c r="E622" s="16"/>
      <c r="F622" s="16"/>
      <c r="H622" s="16"/>
    </row>
    <row r="623" spans="5:8" ht="15.75">
      <c r="E623" s="16"/>
      <c r="F623" s="16"/>
      <c r="H623" s="16"/>
    </row>
    <row r="624" spans="5:8" ht="15.75">
      <c r="E624" s="16"/>
      <c r="F624" s="16"/>
      <c r="H624" s="16"/>
    </row>
    <row r="625" spans="5:8" ht="15.75">
      <c r="E625" s="16"/>
      <c r="F625" s="16"/>
      <c r="H625" s="16"/>
    </row>
    <row r="626" spans="5:8" ht="15.75">
      <c r="E626" s="16"/>
      <c r="F626" s="16"/>
      <c r="H626" s="16"/>
    </row>
    <row r="627" spans="5:8" ht="15.75">
      <c r="E627" s="16"/>
      <c r="F627" s="16"/>
      <c r="H627" s="16"/>
    </row>
    <row r="628" spans="5:8" ht="15.75">
      <c r="E628" s="16"/>
      <c r="F628" s="16"/>
      <c r="H628" s="16"/>
    </row>
    <row r="629" spans="5:8" ht="15.75">
      <c r="E629" s="16"/>
      <c r="F629" s="16"/>
      <c r="H629" s="16"/>
    </row>
    <row r="630" spans="5:8" ht="15.75">
      <c r="E630" s="16"/>
      <c r="F630" s="16"/>
      <c r="H630" s="16"/>
    </row>
    <row r="631" spans="5:8" ht="15.75">
      <c r="E631" s="16"/>
      <c r="F631" s="16"/>
      <c r="H631" s="16"/>
    </row>
    <row r="632" spans="5:8" ht="15.75">
      <c r="E632" s="16"/>
      <c r="F632" s="16"/>
      <c r="H632" s="16"/>
    </row>
    <row r="633" spans="5:8" ht="15.75">
      <c r="E633" s="16"/>
      <c r="F633" s="16"/>
      <c r="H633" s="16"/>
    </row>
    <row r="634" spans="5:8" ht="15.75">
      <c r="E634" s="16"/>
      <c r="F634" s="16"/>
      <c r="H634" s="16"/>
    </row>
    <row r="635" spans="5:8" ht="15.75">
      <c r="E635" s="16"/>
      <c r="F635" s="16"/>
      <c r="H635" s="16"/>
    </row>
    <row r="636" spans="5:8" ht="15.75">
      <c r="E636" s="16"/>
      <c r="F636" s="16"/>
      <c r="H636" s="16"/>
    </row>
    <row r="637" spans="5:8" ht="15.75">
      <c r="E637" s="16"/>
      <c r="F637" s="16"/>
      <c r="H637" s="16"/>
    </row>
    <row r="638" spans="5:8" ht="15.75">
      <c r="E638" s="16"/>
      <c r="F638" s="16"/>
      <c r="H638" s="16"/>
    </row>
    <row r="639" spans="5:8" ht="15.75">
      <c r="E639" s="16"/>
      <c r="F639" s="16"/>
      <c r="H639" s="16"/>
    </row>
    <row r="640" spans="5:8" ht="15.75">
      <c r="E640" s="16"/>
      <c r="F640" s="16"/>
      <c r="H640" s="16"/>
    </row>
    <row r="641" spans="5:8" ht="15.75">
      <c r="E641" s="16"/>
      <c r="F641" s="16"/>
      <c r="H641" s="16"/>
    </row>
    <row r="642" spans="5:8" ht="15.75">
      <c r="E642" s="16"/>
      <c r="F642" s="16"/>
      <c r="H642" s="16"/>
    </row>
    <row r="643" spans="5:8" ht="15.75">
      <c r="E643" s="16"/>
      <c r="F643" s="16"/>
      <c r="H643" s="16"/>
    </row>
    <row r="644" spans="5:8" ht="15.75">
      <c r="E644" s="16"/>
      <c r="F644" s="16"/>
      <c r="H644" s="16"/>
    </row>
    <row r="645" spans="5:8" ht="15.75">
      <c r="E645" s="16"/>
      <c r="F645" s="16"/>
      <c r="H645" s="16"/>
    </row>
    <row r="646" spans="5:8" ht="15.75">
      <c r="E646" s="16"/>
      <c r="F646" s="16"/>
      <c r="H646" s="16"/>
    </row>
    <row r="647" spans="5:8" ht="15.75">
      <c r="E647" s="16"/>
      <c r="F647" s="16"/>
      <c r="H647" s="16"/>
    </row>
    <row r="648" spans="5:8" ht="15.75">
      <c r="E648" s="16"/>
      <c r="F648" s="16"/>
      <c r="H648" s="16"/>
    </row>
    <row r="649" spans="5:8" ht="15.75">
      <c r="E649" s="16"/>
      <c r="F649" s="16"/>
      <c r="H649" s="16"/>
    </row>
    <row r="650" spans="5:8" ht="15.75">
      <c r="E650" s="16"/>
      <c r="F650" s="16"/>
      <c r="H650" s="16"/>
    </row>
    <row r="651" spans="5:8" ht="15.75">
      <c r="E651" s="16"/>
      <c r="F651" s="16"/>
      <c r="H651" s="16"/>
    </row>
    <row r="652" spans="5:8" ht="15.75">
      <c r="E652" s="16"/>
      <c r="F652" s="16"/>
      <c r="H652" s="16"/>
    </row>
    <row r="653" spans="5:8" ht="15.75">
      <c r="E653" s="16"/>
      <c r="F653" s="16"/>
      <c r="H653" s="16"/>
    </row>
    <row r="654" spans="5:8" ht="15.75">
      <c r="E654" s="16"/>
      <c r="F654" s="16"/>
      <c r="H654" s="16"/>
    </row>
    <row r="655" spans="5:8" ht="15.75">
      <c r="E655" s="16"/>
      <c r="F655" s="16"/>
      <c r="H655" s="16"/>
    </row>
    <row r="656" spans="5:8" ht="15.75">
      <c r="E656" s="16"/>
      <c r="F656" s="16"/>
      <c r="H656" s="16"/>
    </row>
    <row r="657" spans="5:8" ht="15.75">
      <c r="E657" s="16"/>
      <c r="F657" s="16"/>
      <c r="H657" s="16"/>
    </row>
    <row r="658" spans="5:8" ht="15.75">
      <c r="E658" s="16"/>
      <c r="F658" s="16"/>
      <c r="H658" s="16"/>
    </row>
    <row r="659" spans="5:8" ht="15.75">
      <c r="E659" s="16"/>
      <c r="F659" s="16"/>
      <c r="H659" s="16"/>
    </row>
    <row r="660" spans="5:8" ht="15.75">
      <c r="E660" s="16"/>
      <c r="F660" s="16"/>
      <c r="H660" s="16"/>
    </row>
    <row r="661" spans="5:8" ht="15.75">
      <c r="E661" s="16"/>
      <c r="F661" s="16"/>
      <c r="H661" s="16"/>
    </row>
    <row r="662" spans="5:8" ht="15.75">
      <c r="E662" s="16"/>
      <c r="F662" s="16"/>
      <c r="H662" s="16"/>
    </row>
    <row r="663" spans="5:8" ht="15.75">
      <c r="E663" s="16"/>
      <c r="F663" s="16"/>
      <c r="H663" s="16"/>
    </row>
    <row r="664" spans="5:8" ht="15.75">
      <c r="E664" s="16"/>
      <c r="F664" s="16"/>
      <c r="H664" s="16"/>
    </row>
    <row r="665" spans="5:8" ht="15.75">
      <c r="E665" s="16"/>
      <c r="F665" s="16"/>
      <c r="H665" s="16"/>
    </row>
    <row r="666" spans="5:8" ht="15.75">
      <c r="E666" s="16"/>
      <c r="F666" s="16"/>
      <c r="H666" s="16"/>
    </row>
    <row r="667" spans="5:8" ht="15.75">
      <c r="E667" s="16"/>
      <c r="F667" s="16"/>
      <c r="H667" s="16"/>
    </row>
    <row r="668" spans="5:8" ht="15.75">
      <c r="E668" s="16"/>
      <c r="F668" s="16"/>
      <c r="H668" s="16"/>
    </row>
    <row r="669" spans="5:8" ht="15.75">
      <c r="E669" s="16"/>
      <c r="F669" s="16"/>
      <c r="H669" s="16"/>
    </row>
    <row r="670" spans="5:8" ht="15.75">
      <c r="E670" s="16"/>
      <c r="F670" s="16"/>
      <c r="H670" s="16"/>
    </row>
    <row r="671" spans="5:8" ht="15.75">
      <c r="E671" s="16"/>
      <c r="F671" s="16"/>
      <c r="H671" s="16"/>
    </row>
    <row r="672" spans="5:8" ht="15.75">
      <c r="E672" s="16"/>
      <c r="F672" s="16"/>
      <c r="H672" s="16"/>
    </row>
    <row r="673" spans="5:8" ht="15.75">
      <c r="E673" s="16"/>
      <c r="F673" s="16"/>
      <c r="H673" s="16"/>
    </row>
    <row r="674" spans="5:8" ht="15.75">
      <c r="E674" s="16"/>
      <c r="F674" s="16"/>
      <c r="H674" s="16"/>
    </row>
    <row r="675" spans="5:8" ht="15.75">
      <c r="E675" s="16"/>
      <c r="F675" s="16"/>
      <c r="H675" s="16"/>
    </row>
    <row r="676" spans="5:8" ht="15.75">
      <c r="E676" s="16"/>
      <c r="F676" s="16"/>
      <c r="H676" s="16"/>
    </row>
    <row r="677" spans="5:8" ht="15.75">
      <c r="E677" s="16"/>
      <c r="F677" s="16"/>
      <c r="H677" s="16"/>
    </row>
    <row r="678" spans="5:8" ht="15.75">
      <c r="E678" s="16"/>
      <c r="F678" s="16"/>
      <c r="H678" s="16"/>
    </row>
    <row r="679" spans="5:8" ht="15.75">
      <c r="E679" s="16"/>
      <c r="F679" s="16"/>
      <c r="H679" s="16"/>
    </row>
    <row r="680" spans="5:8" ht="15.75">
      <c r="E680" s="16"/>
      <c r="F680" s="16"/>
      <c r="H680" s="16"/>
    </row>
    <row r="681" spans="5:8" ht="15.75">
      <c r="E681" s="16"/>
      <c r="F681" s="16"/>
      <c r="H681" s="16"/>
    </row>
    <row r="682" spans="5:8" ht="15.75">
      <c r="E682" s="16"/>
      <c r="F682" s="16"/>
      <c r="H682" s="16"/>
    </row>
    <row r="683" spans="5:8" ht="15.75">
      <c r="E683" s="16"/>
      <c r="F683" s="16"/>
      <c r="H683" s="16"/>
    </row>
  </sheetData>
  <sheetProtection/>
  <mergeCells count="11">
    <mergeCell ref="H5:H7"/>
    <mergeCell ref="B62:E62"/>
    <mergeCell ref="I5:I7"/>
    <mergeCell ref="A4:G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31496062992125984" right="0.5905511811023623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3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3.7109375" style="0" customWidth="1"/>
    <col min="2" max="2" width="36.28125" style="0" customWidth="1"/>
    <col min="3" max="3" width="7.28125" style="0" customWidth="1"/>
    <col min="4" max="4" width="11.8515625" style="0" customWidth="1"/>
    <col min="5" max="7" width="15.8515625" style="0" customWidth="1"/>
    <col min="8" max="8" width="15.00390625" style="0" customWidth="1"/>
    <col min="9" max="9" width="17.140625" style="0" customWidth="1"/>
    <col min="10" max="10" width="13.7109375" style="0" customWidth="1"/>
    <col min="11" max="11" width="14.140625" style="0" customWidth="1"/>
  </cols>
  <sheetData>
    <row r="1" spans="1:12" ht="15.75">
      <c r="A1" s="238"/>
      <c r="B1" s="238"/>
      <c r="C1" s="239"/>
      <c r="D1" s="239"/>
      <c r="E1" s="238"/>
      <c r="F1" s="238"/>
      <c r="G1" s="238"/>
      <c r="H1" s="240"/>
      <c r="I1" s="241"/>
      <c r="J1" s="241"/>
      <c r="K1" s="606" t="s">
        <v>210</v>
      </c>
      <c r="L1" s="241"/>
    </row>
    <row r="2" spans="1:12" ht="15.75">
      <c r="A2" s="238"/>
      <c r="B2" s="238"/>
      <c r="C2" s="239"/>
      <c r="D2" s="239"/>
      <c r="E2" s="238"/>
      <c r="F2" s="238"/>
      <c r="G2" s="238"/>
      <c r="H2" s="240"/>
      <c r="I2" s="242"/>
      <c r="J2" s="241"/>
      <c r="K2" s="1" t="s">
        <v>403</v>
      </c>
      <c r="L2" s="173"/>
    </row>
    <row r="3" spans="1:12" ht="15.75">
      <c r="A3" s="238"/>
      <c r="B3" s="238"/>
      <c r="C3" s="239"/>
      <c r="D3" s="239"/>
      <c r="E3" s="238"/>
      <c r="F3" s="238"/>
      <c r="G3" s="238"/>
      <c r="H3" s="240"/>
      <c r="I3" s="241"/>
      <c r="J3" s="241"/>
      <c r="K3" s="123" t="s">
        <v>404</v>
      </c>
      <c r="L3" s="173"/>
    </row>
    <row r="4" spans="1:12" ht="15.75">
      <c r="A4" s="238"/>
      <c r="B4" s="243"/>
      <c r="C4" s="239"/>
      <c r="D4" s="239"/>
      <c r="E4" s="238"/>
      <c r="F4" s="238"/>
      <c r="G4" s="238"/>
      <c r="H4" s="240"/>
      <c r="I4" s="241"/>
      <c r="J4" s="241"/>
      <c r="K4" s="123"/>
      <c r="L4" s="241"/>
    </row>
    <row r="5" spans="1:11" ht="20.25">
      <c r="A5" s="982" t="s">
        <v>687</v>
      </c>
      <c r="B5" s="983"/>
      <c r="C5" s="983"/>
      <c r="D5" s="983"/>
      <c r="E5" s="983"/>
      <c r="F5" s="983"/>
      <c r="G5" s="983"/>
      <c r="H5" s="983"/>
      <c r="I5" s="983"/>
      <c r="J5" s="983"/>
      <c r="K5" s="244"/>
    </row>
    <row r="6" spans="1:11" ht="15" customHeight="1">
      <c r="A6" s="984" t="s">
        <v>71</v>
      </c>
      <c r="B6" s="984" t="s">
        <v>2</v>
      </c>
      <c r="C6" s="987" t="s">
        <v>72</v>
      </c>
      <c r="D6" s="987" t="s">
        <v>39</v>
      </c>
      <c r="E6" s="990" t="s">
        <v>95</v>
      </c>
      <c r="F6" s="734"/>
      <c r="G6" s="369"/>
      <c r="H6" s="370" t="s">
        <v>192</v>
      </c>
      <c r="I6" s="370"/>
      <c r="J6" s="371"/>
      <c r="K6" s="977" t="s">
        <v>4</v>
      </c>
    </row>
    <row r="7" spans="1:11" ht="29.25">
      <c r="A7" s="985"/>
      <c r="B7" s="985"/>
      <c r="C7" s="988"/>
      <c r="D7" s="988"/>
      <c r="E7" s="978"/>
      <c r="F7" s="368"/>
      <c r="G7" s="368" t="s">
        <v>211</v>
      </c>
      <c r="H7" s="246" t="s">
        <v>212</v>
      </c>
      <c r="I7" s="980" t="s">
        <v>213</v>
      </c>
      <c r="J7" s="981"/>
      <c r="K7" s="978"/>
    </row>
    <row r="8" spans="1:11" ht="43.5" thickBot="1">
      <c r="A8" s="986"/>
      <c r="B8" s="986"/>
      <c r="C8" s="989"/>
      <c r="D8" s="989"/>
      <c r="E8" s="991"/>
      <c r="F8" s="289" t="s">
        <v>3</v>
      </c>
      <c r="G8" s="289"/>
      <c r="H8" s="247" t="s">
        <v>214</v>
      </c>
      <c r="I8" s="245" t="s">
        <v>215</v>
      </c>
      <c r="J8" s="245" t="s">
        <v>216</v>
      </c>
      <c r="K8" s="979"/>
    </row>
    <row r="9" spans="1:11" ht="15.75" thickBot="1">
      <c r="A9" s="248" t="s">
        <v>5</v>
      </c>
      <c r="B9" s="249" t="s">
        <v>6</v>
      </c>
      <c r="C9" s="250" t="s">
        <v>7</v>
      </c>
      <c r="D9" s="251" t="s">
        <v>8</v>
      </c>
      <c r="E9" s="252" t="s">
        <v>9</v>
      </c>
      <c r="F9" s="252"/>
      <c r="G9" s="252" t="s">
        <v>10</v>
      </c>
      <c r="H9" s="253" t="s">
        <v>115</v>
      </c>
      <c r="I9" s="251" t="s">
        <v>217</v>
      </c>
      <c r="J9" s="250" t="s">
        <v>281</v>
      </c>
      <c r="K9" s="254" t="s">
        <v>218</v>
      </c>
    </row>
    <row r="10" spans="1:11" ht="15" thickTop="1">
      <c r="A10" s="255"/>
      <c r="B10" s="256" t="s">
        <v>219</v>
      </c>
      <c r="C10" s="257"/>
      <c r="D10" s="258"/>
      <c r="E10" s="562">
        <f aca="true" t="shared" si="0" ref="E10:K10">SUM(E13+E16)</f>
        <v>473613.74</v>
      </c>
      <c r="F10" s="562">
        <f t="shared" si="0"/>
        <v>569272.74</v>
      </c>
      <c r="G10" s="562">
        <f t="shared" si="0"/>
        <v>266912.74</v>
      </c>
      <c r="H10" s="562">
        <f t="shared" si="0"/>
        <v>1698</v>
      </c>
      <c r="I10" s="562">
        <f t="shared" si="0"/>
        <v>229991.75</v>
      </c>
      <c r="J10" s="562">
        <f t="shared" si="0"/>
        <v>35222.99</v>
      </c>
      <c r="K10" s="562">
        <f t="shared" si="0"/>
        <v>114.0528761295394</v>
      </c>
    </row>
    <row r="11" spans="1:11" ht="30">
      <c r="A11" s="259">
        <v>1</v>
      </c>
      <c r="B11" s="578" t="s">
        <v>220</v>
      </c>
      <c r="C11" s="579">
        <v>801</v>
      </c>
      <c r="D11" s="580" t="s">
        <v>221</v>
      </c>
      <c r="E11" s="563">
        <v>271402</v>
      </c>
      <c r="F11" s="563">
        <v>271402</v>
      </c>
      <c r="G11" s="563">
        <f>SUM(H11:J11)</f>
        <v>219936.81999999998</v>
      </c>
      <c r="H11" s="563">
        <v>0</v>
      </c>
      <c r="I11" s="563">
        <v>186946.3</v>
      </c>
      <c r="J11" s="563">
        <v>32990.52</v>
      </c>
      <c r="K11" s="563">
        <f>(H11+I11+J11)/F11*100</f>
        <v>81.03728786081163</v>
      </c>
    </row>
    <row r="12" spans="1:11" ht="15">
      <c r="A12" s="259">
        <v>2</v>
      </c>
      <c r="B12" s="578" t="s">
        <v>428</v>
      </c>
      <c r="C12" s="579">
        <v>801</v>
      </c>
      <c r="D12" s="580" t="s">
        <v>429</v>
      </c>
      <c r="E12" s="563">
        <v>0</v>
      </c>
      <c r="F12" s="563">
        <v>95659</v>
      </c>
      <c r="G12" s="563">
        <f>SUM(H12:J12)</f>
        <v>0</v>
      </c>
      <c r="H12" s="563">
        <v>0</v>
      </c>
      <c r="I12" s="563">
        <v>0</v>
      </c>
      <c r="J12" s="563">
        <v>0</v>
      </c>
      <c r="K12" s="563">
        <f>(I12+J12)/F12*100</f>
        <v>0</v>
      </c>
    </row>
    <row r="13" spans="1:11" ht="15">
      <c r="A13" s="260"/>
      <c r="B13" s="581" t="s">
        <v>222</v>
      </c>
      <c r="C13" s="582">
        <v>801</v>
      </c>
      <c r="D13" s="583"/>
      <c r="E13" s="735">
        <f aca="true" t="shared" si="1" ref="E13:J13">SUM(E11,E12)</f>
        <v>271402</v>
      </c>
      <c r="F13" s="735">
        <f t="shared" si="1"/>
        <v>367061</v>
      </c>
      <c r="G13" s="735">
        <f t="shared" si="1"/>
        <v>219936.81999999998</v>
      </c>
      <c r="H13" s="735">
        <f t="shared" si="1"/>
        <v>0</v>
      </c>
      <c r="I13" s="735">
        <f t="shared" si="1"/>
        <v>186946.3</v>
      </c>
      <c r="J13" s="735">
        <f t="shared" si="1"/>
        <v>32990.52</v>
      </c>
      <c r="K13" s="735">
        <f>SUM(K11)</f>
        <v>81.03728786081163</v>
      </c>
    </row>
    <row r="14" spans="1:11" ht="30">
      <c r="A14" s="261">
        <v>1</v>
      </c>
      <c r="B14" s="584" t="s">
        <v>223</v>
      </c>
      <c r="C14" s="585">
        <v>852</v>
      </c>
      <c r="D14" s="586" t="s">
        <v>224</v>
      </c>
      <c r="E14" s="564">
        <v>21232</v>
      </c>
      <c r="F14" s="564">
        <v>21232</v>
      </c>
      <c r="G14" s="564">
        <f>SUM(H14:J14)</f>
        <v>1698</v>
      </c>
      <c r="H14" s="564">
        <v>1698</v>
      </c>
      <c r="I14" s="564">
        <v>0</v>
      </c>
      <c r="J14" s="564">
        <v>0</v>
      </c>
      <c r="K14" s="564">
        <f>(H14+I14+J14)/F14*100</f>
        <v>7.997362471740768</v>
      </c>
    </row>
    <row r="15" spans="1:11" ht="30">
      <c r="A15" s="261">
        <v>2</v>
      </c>
      <c r="B15" s="584" t="s">
        <v>223</v>
      </c>
      <c r="C15" s="587">
        <v>852</v>
      </c>
      <c r="D15" s="586" t="s">
        <v>225</v>
      </c>
      <c r="E15" s="564">
        <v>180979.74</v>
      </c>
      <c r="F15" s="564">
        <v>180979.74</v>
      </c>
      <c r="G15" s="564">
        <f>SUM(H15:J15)</f>
        <v>45277.92</v>
      </c>
      <c r="H15" s="564">
        <v>0</v>
      </c>
      <c r="I15" s="564">
        <v>43045.45</v>
      </c>
      <c r="J15" s="564">
        <v>2232.47</v>
      </c>
      <c r="K15" s="564">
        <f>(H15+I15+J15)/F15*100</f>
        <v>25.018225796986997</v>
      </c>
    </row>
    <row r="16" spans="1:11" ht="15">
      <c r="A16" s="262"/>
      <c r="B16" s="588" t="s">
        <v>222</v>
      </c>
      <c r="C16" s="582">
        <v>852</v>
      </c>
      <c r="D16" s="589"/>
      <c r="E16" s="565">
        <f aca="true" t="shared" si="2" ref="E16:K16">SUM(E14:E15)</f>
        <v>202211.74</v>
      </c>
      <c r="F16" s="565">
        <f t="shared" si="2"/>
        <v>202211.74</v>
      </c>
      <c r="G16" s="565">
        <f t="shared" si="2"/>
        <v>46975.92</v>
      </c>
      <c r="H16" s="565">
        <f t="shared" si="2"/>
        <v>1698</v>
      </c>
      <c r="I16" s="565">
        <f t="shared" si="2"/>
        <v>43045.45</v>
      </c>
      <c r="J16" s="565">
        <f t="shared" si="2"/>
        <v>2232.47</v>
      </c>
      <c r="K16" s="565">
        <f t="shared" si="2"/>
        <v>33.01558826872777</v>
      </c>
    </row>
    <row r="17" spans="1:11" ht="15">
      <c r="A17" s="278"/>
      <c r="B17" s="590"/>
      <c r="C17" s="591"/>
      <c r="D17" s="592"/>
      <c r="E17" s="566"/>
      <c r="F17" s="566"/>
      <c r="G17" s="566"/>
      <c r="H17" s="566"/>
      <c r="I17" s="566"/>
      <c r="J17" s="566"/>
      <c r="K17" s="567"/>
    </row>
    <row r="18" spans="1:11" ht="14.25">
      <c r="A18" s="263"/>
      <c r="B18" s="593" t="s">
        <v>226</v>
      </c>
      <c r="C18" s="594"/>
      <c r="D18" s="595"/>
      <c r="E18" s="568">
        <f aca="true" t="shared" si="3" ref="E18:J18">E22+E28+E24+E31</f>
        <v>8400262</v>
      </c>
      <c r="F18" s="568">
        <f t="shared" si="3"/>
        <v>8818262</v>
      </c>
      <c r="G18" s="568">
        <f t="shared" si="3"/>
        <v>2097765.4000000004</v>
      </c>
      <c r="H18" s="568">
        <f t="shared" si="3"/>
        <v>1033820.3600000001</v>
      </c>
      <c r="I18" s="568">
        <f t="shared" si="3"/>
        <v>1063945.04</v>
      </c>
      <c r="J18" s="568">
        <f t="shared" si="3"/>
        <v>0</v>
      </c>
      <c r="K18" s="568">
        <f>K22+K28</f>
        <v>42.67534503517713</v>
      </c>
    </row>
    <row r="19" spans="1:11" ht="30">
      <c r="A19" s="264">
        <v>1</v>
      </c>
      <c r="B19" s="596" t="s">
        <v>466</v>
      </c>
      <c r="C19" s="373" t="s">
        <v>11</v>
      </c>
      <c r="D19" s="373" t="s">
        <v>73</v>
      </c>
      <c r="E19" s="570">
        <v>4600000</v>
      </c>
      <c r="F19" s="570">
        <v>5018000</v>
      </c>
      <c r="G19" s="569">
        <f>SUM(H19:J19)</f>
        <v>2093545.9700000002</v>
      </c>
      <c r="H19" s="571">
        <v>1029600.93</v>
      </c>
      <c r="I19" s="571">
        <v>1063945.04</v>
      </c>
      <c r="J19" s="571">
        <v>0</v>
      </c>
      <c r="K19" s="571">
        <f>G19/F19*100</f>
        <v>41.720724790753295</v>
      </c>
    </row>
    <row r="20" spans="1:11" s="30" customFormat="1" ht="60">
      <c r="A20" s="372">
        <v>2</v>
      </c>
      <c r="B20" s="596" t="s">
        <v>465</v>
      </c>
      <c r="C20" s="373" t="s">
        <v>11</v>
      </c>
      <c r="D20" s="373" t="s">
        <v>181</v>
      </c>
      <c r="E20" s="570">
        <v>667630</v>
      </c>
      <c r="F20" s="570">
        <v>667630</v>
      </c>
      <c r="G20" s="569">
        <f>SUM(H20:J20)</f>
        <v>0</v>
      </c>
      <c r="H20" s="571">
        <v>0</v>
      </c>
      <c r="I20" s="571">
        <v>0</v>
      </c>
      <c r="J20" s="571">
        <v>0</v>
      </c>
      <c r="K20" s="571">
        <f>G20/F20*100</f>
        <v>0</v>
      </c>
    </row>
    <row r="21" spans="1:11" ht="30">
      <c r="A21" s="265">
        <v>3</v>
      </c>
      <c r="B21" s="179" t="s">
        <v>432</v>
      </c>
      <c r="C21" s="266" t="s">
        <v>11</v>
      </c>
      <c r="D21" s="266" t="s">
        <v>181</v>
      </c>
      <c r="E21" s="569">
        <v>630000</v>
      </c>
      <c r="F21" s="569">
        <v>630000</v>
      </c>
      <c r="G21" s="569">
        <f>SUM(H21:J21)</f>
        <v>0</v>
      </c>
      <c r="H21" s="572">
        <v>0</v>
      </c>
      <c r="I21" s="572">
        <v>0</v>
      </c>
      <c r="J21" s="572">
        <v>0</v>
      </c>
      <c r="K21" s="571">
        <v>0</v>
      </c>
    </row>
    <row r="22" spans="1:11" ht="15">
      <c r="A22" s="262"/>
      <c r="B22" s="598" t="s">
        <v>222</v>
      </c>
      <c r="C22" s="599" t="s">
        <v>11</v>
      </c>
      <c r="D22" s="589"/>
      <c r="E22" s="565">
        <f aca="true" t="shared" si="4" ref="E22:K22">SUM(E19:E21)</f>
        <v>5897630</v>
      </c>
      <c r="F22" s="565">
        <f t="shared" si="4"/>
        <v>6315630</v>
      </c>
      <c r="G22" s="565">
        <f t="shared" si="4"/>
        <v>2093545.9700000002</v>
      </c>
      <c r="H22" s="565">
        <f t="shared" si="4"/>
        <v>1029600.93</v>
      </c>
      <c r="I22" s="565">
        <f t="shared" si="4"/>
        <v>1063945.04</v>
      </c>
      <c r="J22" s="565">
        <f t="shared" si="4"/>
        <v>0</v>
      </c>
      <c r="K22" s="565">
        <f t="shared" si="4"/>
        <v>41.720724790753295</v>
      </c>
    </row>
    <row r="23" spans="1:11" s="374" customFormat="1" ht="30">
      <c r="A23" s="372">
        <v>1</v>
      </c>
      <c r="B23" s="597" t="s">
        <v>417</v>
      </c>
      <c r="C23" s="600">
        <v>801</v>
      </c>
      <c r="D23" s="690" t="s">
        <v>353</v>
      </c>
      <c r="E23" s="571">
        <v>572473</v>
      </c>
      <c r="F23" s="571">
        <v>572473</v>
      </c>
      <c r="G23" s="571">
        <f>SUM(H23:J23)</f>
        <v>0</v>
      </c>
      <c r="H23" s="571">
        <v>0</v>
      </c>
      <c r="I23" s="571">
        <v>0</v>
      </c>
      <c r="J23" s="571">
        <v>0</v>
      </c>
      <c r="K23" s="571">
        <v>0</v>
      </c>
    </row>
    <row r="24" spans="1:11" s="380" customFormat="1" ht="15">
      <c r="A24" s="379"/>
      <c r="B24" s="601" t="s">
        <v>222</v>
      </c>
      <c r="C24" s="602">
        <v>801</v>
      </c>
      <c r="D24" s="603"/>
      <c r="E24" s="573">
        <f aca="true" t="shared" si="5" ref="E24:K24">SUM(E23:E23)</f>
        <v>572473</v>
      </c>
      <c r="F24" s="573">
        <f t="shared" si="5"/>
        <v>572473</v>
      </c>
      <c r="G24" s="573">
        <f t="shared" si="5"/>
        <v>0</v>
      </c>
      <c r="H24" s="573">
        <f t="shared" si="5"/>
        <v>0</v>
      </c>
      <c r="I24" s="573">
        <f t="shared" si="5"/>
        <v>0</v>
      </c>
      <c r="J24" s="573">
        <f t="shared" si="5"/>
        <v>0</v>
      </c>
      <c r="K24" s="573">
        <f t="shared" si="5"/>
        <v>0</v>
      </c>
    </row>
    <row r="25" spans="1:11" ht="30">
      <c r="A25" s="261">
        <v>1</v>
      </c>
      <c r="B25" s="584" t="s">
        <v>433</v>
      </c>
      <c r="C25" s="585">
        <v>921</v>
      </c>
      <c r="D25" s="266" t="s">
        <v>185</v>
      </c>
      <c r="E25" s="564">
        <v>441893</v>
      </c>
      <c r="F25" s="564">
        <v>441893</v>
      </c>
      <c r="G25" s="564">
        <f>SUM(H25:J25)</f>
        <v>4209.73</v>
      </c>
      <c r="H25" s="564">
        <v>4209.73</v>
      </c>
      <c r="I25" s="564">
        <v>0</v>
      </c>
      <c r="J25" s="564">
        <v>0</v>
      </c>
      <c r="K25" s="564">
        <f>G25/F25*100</f>
        <v>0.9526582226919186</v>
      </c>
    </row>
    <row r="26" spans="1:11" ht="30">
      <c r="A26" s="261">
        <v>2</v>
      </c>
      <c r="B26" s="179" t="s">
        <v>434</v>
      </c>
      <c r="C26" s="689">
        <v>921</v>
      </c>
      <c r="D26" s="266" t="s">
        <v>185</v>
      </c>
      <c r="E26" s="564">
        <v>494388</v>
      </c>
      <c r="F26" s="564">
        <v>494388</v>
      </c>
      <c r="G26" s="564">
        <f>SUM(H26:J26)</f>
        <v>9.7</v>
      </c>
      <c r="H26" s="564">
        <v>9.7</v>
      </c>
      <c r="I26" s="564">
        <v>0</v>
      </c>
      <c r="J26" s="564">
        <v>0</v>
      </c>
      <c r="K26" s="564">
        <f>G26/F26*100</f>
        <v>0.001962021731919059</v>
      </c>
    </row>
    <row r="27" spans="1:11" ht="45">
      <c r="A27" s="261">
        <v>3</v>
      </c>
      <c r="B27" s="179" t="s">
        <v>435</v>
      </c>
      <c r="C27" s="689">
        <v>921</v>
      </c>
      <c r="D27" s="266" t="s">
        <v>185</v>
      </c>
      <c r="E27" s="564">
        <v>99985</v>
      </c>
      <c r="F27" s="564">
        <v>99985</v>
      </c>
      <c r="G27" s="564">
        <f>SUM(H27:J27)</f>
        <v>0</v>
      </c>
      <c r="H27" s="564">
        <v>0</v>
      </c>
      <c r="I27" s="564">
        <v>0</v>
      </c>
      <c r="J27" s="564">
        <v>0</v>
      </c>
      <c r="K27" s="564">
        <f>G27/F27*100</f>
        <v>0</v>
      </c>
    </row>
    <row r="28" spans="1:11" ht="15">
      <c r="A28" s="277"/>
      <c r="B28" s="588" t="s">
        <v>222</v>
      </c>
      <c r="C28" s="604">
        <v>921</v>
      </c>
      <c r="D28" s="599"/>
      <c r="E28" s="565">
        <f aca="true" t="shared" si="6" ref="E28:K28">SUM(E25:E27)</f>
        <v>1036266</v>
      </c>
      <c r="F28" s="565">
        <f t="shared" si="6"/>
        <v>1036266</v>
      </c>
      <c r="G28" s="565">
        <f t="shared" si="6"/>
        <v>4219.429999999999</v>
      </c>
      <c r="H28" s="565">
        <f t="shared" si="6"/>
        <v>4219.429999999999</v>
      </c>
      <c r="I28" s="565">
        <f t="shared" si="6"/>
        <v>0</v>
      </c>
      <c r="J28" s="565">
        <f t="shared" si="6"/>
        <v>0</v>
      </c>
      <c r="K28" s="565">
        <f t="shared" si="6"/>
        <v>0.9546202444238376</v>
      </c>
    </row>
    <row r="29" spans="1:11" s="30" customFormat="1" ht="60">
      <c r="A29" s="265">
        <v>1</v>
      </c>
      <c r="B29" s="736" t="s">
        <v>464</v>
      </c>
      <c r="C29" s="585">
        <v>926</v>
      </c>
      <c r="D29" s="266" t="s">
        <v>436</v>
      </c>
      <c r="E29" s="737">
        <v>794434</v>
      </c>
      <c r="F29" s="737">
        <v>794434</v>
      </c>
      <c r="G29" s="737">
        <f>SUM(H29:K29)</f>
        <v>0</v>
      </c>
      <c r="H29" s="737">
        <v>0</v>
      </c>
      <c r="I29" s="737">
        <v>0</v>
      </c>
      <c r="J29" s="737">
        <v>0</v>
      </c>
      <c r="K29" s="737">
        <v>0</v>
      </c>
    </row>
    <row r="30" spans="1:11" s="30" customFormat="1" ht="30">
      <c r="A30" s="265">
        <v>2</v>
      </c>
      <c r="B30" s="736" t="s">
        <v>437</v>
      </c>
      <c r="C30" s="585">
        <v>926</v>
      </c>
      <c r="D30" s="266" t="s">
        <v>436</v>
      </c>
      <c r="E30" s="737">
        <v>99459</v>
      </c>
      <c r="F30" s="737">
        <v>99459</v>
      </c>
      <c r="G30" s="737">
        <f>SUM(H30:K30)</f>
        <v>0</v>
      </c>
      <c r="H30" s="737">
        <v>0</v>
      </c>
      <c r="I30" s="737">
        <v>0</v>
      </c>
      <c r="J30" s="737">
        <v>0</v>
      </c>
      <c r="K30" s="737">
        <v>0</v>
      </c>
    </row>
    <row r="31" spans="1:11" s="30" customFormat="1" ht="15">
      <c r="A31" s="738"/>
      <c r="B31" s="739" t="s">
        <v>222</v>
      </c>
      <c r="C31" s="740">
        <v>926</v>
      </c>
      <c r="D31" s="741"/>
      <c r="E31" s="742">
        <f>E29+E30</f>
        <v>893893</v>
      </c>
      <c r="F31" s="742">
        <f aca="true" t="shared" si="7" ref="F31:K31">F29+F30</f>
        <v>893893</v>
      </c>
      <c r="G31" s="742">
        <f t="shared" si="7"/>
        <v>0</v>
      </c>
      <c r="H31" s="742">
        <f t="shared" si="7"/>
        <v>0</v>
      </c>
      <c r="I31" s="742">
        <f t="shared" si="7"/>
        <v>0</v>
      </c>
      <c r="J31" s="742">
        <f t="shared" si="7"/>
        <v>0</v>
      </c>
      <c r="K31" s="742">
        <f t="shared" si="7"/>
        <v>0</v>
      </c>
    </row>
    <row r="32" spans="1:11" ht="15.75">
      <c r="A32" s="279"/>
      <c r="B32" s="605"/>
      <c r="C32" s="239"/>
      <c r="D32" s="239"/>
      <c r="E32" s="574"/>
      <c r="F32" s="574"/>
      <c r="G32" s="574"/>
      <c r="H32" s="575"/>
      <c r="I32" s="574"/>
      <c r="J32" s="574"/>
      <c r="K32" s="576"/>
    </row>
    <row r="33" spans="1:11" ht="15.75" thickBot="1">
      <c r="A33" s="267"/>
      <c r="B33" s="268" t="s">
        <v>81</v>
      </c>
      <c r="C33" s="269"/>
      <c r="D33" s="270"/>
      <c r="E33" s="577">
        <f aca="true" t="shared" si="8" ref="E33:J33">E18+E10</f>
        <v>8873875.74</v>
      </c>
      <c r="F33" s="577">
        <f t="shared" si="8"/>
        <v>9387534.74</v>
      </c>
      <c r="G33" s="577">
        <f t="shared" si="8"/>
        <v>2364678.1400000006</v>
      </c>
      <c r="H33" s="577">
        <f t="shared" si="8"/>
        <v>1035518.3600000001</v>
      </c>
      <c r="I33" s="577">
        <f t="shared" si="8"/>
        <v>1293936.79</v>
      </c>
      <c r="J33" s="577">
        <f t="shared" si="8"/>
        <v>35222.99</v>
      </c>
      <c r="K33" s="577">
        <f>G33/F33*100</f>
        <v>25.189554078816656</v>
      </c>
    </row>
    <row r="34" spans="1:11" s="378" customFormat="1" ht="11.25">
      <c r="A34" s="375"/>
      <c r="B34" s="375" t="s">
        <v>280</v>
      </c>
      <c r="C34" s="376"/>
      <c r="D34" s="376"/>
      <c r="E34" s="377"/>
      <c r="F34" s="377"/>
      <c r="G34" s="377"/>
      <c r="H34" s="377"/>
      <c r="I34" s="377"/>
      <c r="J34" s="377"/>
      <c r="K34" s="377"/>
    </row>
    <row r="35" spans="1:11" ht="12.75">
      <c r="A35" s="271"/>
      <c r="B35" s="272"/>
      <c r="C35" s="271"/>
      <c r="D35" s="271"/>
      <c r="E35" s="273"/>
      <c r="F35" s="273"/>
      <c r="G35" s="273"/>
      <c r="H35" s="273"/>
      <c r="I35" s="273"/>
      <c r="J35" s="273"/>
      <c r="K35" s="273"/>
    </row>
    <row r="36" spans="1:11" ht="12.75">
      <c r="A36" s="381"/>
      <c r="B36" s="271"/>
      <c r="C36" s="271"/>
      <c r="D36" s="271"/>
      <c r="E36" s="271"/>
      <c r="F36" s="271"/>
      <c r="G36" s="271"/>
      <c r="H36" s="747"/>
      <c r="I36" s="271"/>
      <c r="J36" s="271"/>
      <c r="K36" s="271"/>
    </row>
    <row r="37" spans="1:11" ht="12.75">
      <c r="A37" s="274"/>
      <c r="B37" s="272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2:11" ht="12.75">
      <c r="B38" s="271"/>
      <c r="C38" s="271"/>
      <c r="D38" s="271"/>
      <c r="E38" s="271"/>
      <c r="F38" s="271"/>
      <c r="G38" s="271"/>
      <c r="H38" s="271"/>
      <c r="I38" s="271"/>
      <c r="J38" s="271"/>
      <c r="K38" s="271"/>
    </row>
    <row r="39" spans="1:11" ht="12.75">
      <c r="A39" s="274"/>
      <c r="B39" s="271"/>
      <c r="C39" s="271"/>
      <c r="D39" s="271"/>
      <c r="E39" s="271"/>
      <c r="F39" s="271"/>
      <c r="G39" s="271"/>
      <c r="H39" s="271"/>
      <c r="I39" s="271"/>
      <c r="J39" s="271"/>
      <c r="K39" s="271"/>
    </row>
    <row r="40" spans="1:11" ht="14.25" customHeight="1">
      <c r="A40" s="274"/>
      <c r="B40" s="275"/>
      <c r="C40" s="239"/>
      <c r="D40" s="239"/>
      <c r="E40" s="240"/>
      <c r="F40" s="240"/>
      <c r="G40" s="240"/>
      <c r="H40" s="240"/>
      <c r="I40" s="240"/>
      <c r="J40" s="240"/>
      <c r="K40" s="276"/>
    </row>
    <row r="41" spans="1:11" ht="15.75">
      <c r="A41" s="274"/>
      <c r="B41" s="275"/>
      <c r="C41" s="239"/>
      <c r="D41" s="239"/>
      <c r="E41" s="240"/>
      <c r="F41" s="240"/>
      <c r="G41" s="240"/>
      <c r="H41" s="240"/>
      <c r="I41" s="240"/>
      <c r="J41" s="240"/>
      <c r="K41" s="276"/>
    </row>
    <row r="42" spans="1:11" ht="15.75">
      <c r="A42" s="274"/>
      <c r="B42" s="275"/>
      <c r="C42" s="239"/>
      <c r="D42" s="239"/>
      <c r="E42" s="240"/>
      <c r="F42" s="240"/>
      <c r="G42" s="240"/>
      <c r="H42" s="240"/>
      <c r="I42" s="240"/>
      <c r="J42" s="240"/>
      <c r="K42" s="276"/>
    </row>
    <row r="43" spans="1:11" ht="15.75">
      <c r="A43" s="274"/>
      <c r="B43" s="275"/>
      <c r="C43" s="239"/>
      <c r="D43" s="239"/>
      <c r="E43" s="240"/>
      <c r="F43" s="240"/>
      <c r="G43" s="240"/>
      <c r="H43" s="240"/>
      <c r="I43" s="240"/>
      <c r="J43" s="240"/>
      <c r="K43" s="276"/>
    </row>
    <row r="44" spans="1:11" ht="15.75">
      <c r="A44" s="274"/>
      <c r="B44" s="275"/>
      <c r="C44" s="239"/>
      <c r="D44" s="239"/>
      <c r="E44" s="240"/>
      <c r="F44" s="240"/>
      <c r="G44" s="240"/>
      <c r="H44" s="240"/>
      <c r="I44" s="240"/>
      <c r="J44" s="240"/>
      <c r="K44" s="276"/>
    </row>
    <row r="45" spans="1:11" ht="15.75">
      <c r="A45" s="274"/>
      <c r="B45" s="275"/>
      <c r="C45" s="239"/>
      <c r="D45" s="239"/>
      <c r="E45" s="240"/>
      <c r="F45" s="240"/>
      <c r="G45" s="240"/>
      <c r="H45" s="240"/>
      <c r="I45" s="240"/>
      <c r="J45" s="240"/>
      <c r="K45" s="276"/>
    </row>
    <row r="46" spans="1:11" ht="15.75">
      <c r="A46" s="274"/>
      <c r="B46" s="275"/>
      <c r="C46" s="239"/>
      <c r="D46" s="239"/>
      <c r="E46" s="240"/>
      <c r="F46" s="240"/>
      <c r="G46" s="240"/>
      <c r="H46" s="240"/>
      <c r="I46" s="240"/>
      <c r="J46" s="240"/>
      <c r="K46" s="276"/>
    </row>
    <row r="47" spans="1:11" ht="15.75">
      <c r="A47" s="274"/>
      <c r="B47" s="275"/>
      <c r="C47" s="239"/>
      <c r="D47" s="239"/>
      <c r="E47" s="240"/>
      <c r="F47" s="240"/>
      <c r="G47" s="240"/>
      <c r="H47" s="240"/>
      <c r="I47" s="240"/>
      <c r="J47" s="240"/>
      <c r="K47" s="276"/>
    </row>
    <row r="48" spans="1:11" ht="15.75">
      <c r="A48" s="274"/>
      <c r="B48" s="275"/>
      <c r="C48" s="239"/>
      <c r="D48" s="239"/>
      <c r="E48" s="240"/>
      <c r="F48" s="240"/>
      <c r="G48" s="240"/>
      <c r="H48" s="240"/>
      <c r="I48" s="240"/>
      <c r="J48" s="240"/>
      <c r="K48" s="276"/>
    </row>
    <row r="49" spans="1:11" ht="15.75">
      <c r="A49" s="274"/>
      <c r="B49" s="275"/>
      <c r="C49" s="239"/>
      <c r="D49" s="239"/>
      <c r="E49" s="240"/>
      <c r="F49" s="240"/>
      <c r="G49" s="240"/>
      <c r="H49" s="240"/>
      <c r="I49" s="240"/>
      <c r="J49" s="240"/>
      <c r="K49" s="276"/>
    </row>
    <row r="50" spans="1:11" ht="15.75">
      <c r="A50" s="274"/>
      <c r="B50" s="275"/>
      <c r="C50" s="239"/>
      <c r="D50" s="239"/>
      <c r="E50" s="240"/>
      <c r="F50" s="240"/>
      <c r="G50" s="240"/>
      <c r="H50" s="240"/>
      <c r="I50" s="240"/>
      <c r="J50" s="240"/>
      <c r="K50" s="276"/>
    </row>
    <row r="51" spans="1:11" ht="15.75">
      <c r="A51" s="274"/>
      <c r="B51" s="275"/>
      <c r="C51" s="239"/>
      <c r="D51" s="239"/>
      <c r="E51" s="240"/>
      <c r="F51" s="240"/>
      <c r="G51" s="240"/>
      <c r="H51" s="240"/>
      <c r="I51" s="240"/>
      <c r="J51" s="240"/>
      <c r="K51" s="276"/>
    </row>
    <row r="52" spans="1:11" ht="15.75">
      <c r="A52" s="274"/>
      <c r="B52" s="275"/>
      <c r="C52" s="239"/>
      <c r="D52" s="239"/>
      <c r="E52" s="240"/>
      <c r="F52" s="240"/>
      <c r="G52" s="240"/>
      <c r="H52" s="240"/>
      <c r="I52" s="240"/>
      <c r="J52" s="240"/>
      <c r="K52" s="276"/>
    </row>
    <row r="53" spans="1:11" ht="15.75">
      <c r="A53" s="274"/>
      <c r="B53" s="275"/>
      <c r="C53" s="239"/>
      <c r="D53" s="239"/>
      <c r="E53" s="240"/>
      <c r="F53" s="240"/>
      <c r="G53" s="240"/>
      <c r="H53" s="240"/>
      <c r="I53" s="240"/>
      <c r="J53" s="240"/>
      <c r="K53" s="276"/>
    </row>
    <row r="54" spans="1:11" ht="15.75">
      <c r="A54" s="274"/>
      <c r="B54" s="275"/>
      <c r="C54" s="239"/>
      <c r="D54" s="239"/>
      <c r="E54" s="240"/>
      <c r="F54" s="240"/>
      <c r="G54" s="240"/>
      <c r="H54" s="240"/>
      <c r="I54" s="240"/>
      <c r="J54" s="240"/>
      <c r="K54" s="276"/>
    </row>
    <row r="55" spans="1:11" ht="15.75">
      <c r="A55" s="274"/>
      <c r="B55" s="275"/>
      <c r="C55" s="239"/>
      <c r="D55" s="239"/>
      <c r="E55" s="240"/>
      <c r="F55" s="240"/>
      <c r="G55" s="240"/>
      <c r="H55" s="240"/>
      <c r="I55" s="240"/>
      <c r="J55" s="240"/>
      <c r="K55" s="276"/>
    </row>
    <row r="56" spans="1:11" ht="15.75">
      <c r="A56" s="274"/>
      <c r="B56" s="275"/>
      <c r="C56" s="239"/>
      <c r="D56" s="239"/>
      <c r="E56" s="240"/>
      <c r="F56" s="240"/>
      <c r="G56" s="240"/>
      <c r="H56" s="240"/>
      <c r="I56" s="240"/>
      <c r="J56" s="240"/>
      <c r="K56" s="276"/>
    </row>
    <row r="57" spans="1:11" ht="15.75">
      <c r="A57" s="274"/>
      <c r="B57" s="275"/>
      <c r="C57" s="239"/>
      <c r="D57" s="239"/>
      <c r="E57" s="240"/>
      <c r="F57" s="240"/>
      <c r="G57" s="240"/>
      <c r="H57" s="240"/>
      <c r="I57" s="240"/>
      <c r="J57" s="240"/>
      <c r="K57" s="276"/>
    </row>
    <row r="58" spans="1:11" ht="15.75">
      <c r="A58" s="274"/>
      <c r="B58" s="275"/>
      <c r="C58" s="239"/>
      <c r="D58" s="239"/>
      <c r="E58" s="240"/>
      <c r="F58" s="240"/>
      <c r="G58" s="240"/>
      <c r="H58" s="240"/>
      <c r="I58" s="240"/>
      <c r="J58" s="240"/>
      <c r="K58" s="276"/>
    </row>
    <row r="59" spans="1:11" ht="15.75">
      <c r="A59" s="274"/>
      <c r="B59" s="275"/>
      <c r="C59" s="239"/>
      <c r="D59" s="239"/>
      <c r="E59" s="240"/>
      <c r="F59" s="240"/>
      <c r="G59" s="240"/>
      <c r="H59" s="240"/>
      <c r="I59" s="240"/>
      <c r="J59" s="240"/>
      <c r="K59" s="276"/>
    </row>
    <row r="60" spans="1:11" ht="15.75">
      <c r="A60" s="274"/>
      <c r="B60" s="275"/>
      <c r="C60" s="239"/>
      <c r="D60" s="239"/>
      <c r="E60" s="240"/>
      <c r="F60" s="240"/>
      <c r="G60" s="240"/>
      <c r="H60" s="240"/>
      <c r="I60" s="240"/>
      <c r="J60" s="240"/>
      <c r="K60" s="276"/>
    </row>
    <row r="61" spans="1:11" ht="15.75">
      <c r="A61" s="274"/>
      <c r="B61" s="275"/>
      <c r="C61" s="239"/>
      <c r="D61" s="239"/>
      <c r="E61" s="240"/>
      <c r="F61" s="240"/>
      <c r="G61" s="240"/>
      <c r="H61" s="240"/>
      <c r="I61" s="240"/>
      <c r="J61" s="240"/>
      <c r="K61" s="276"/>
    </row>
    <row r="62" spans="1:11" ht="15.75">
      <c r="A62" s="274"/>
      <c r="B62" s="275"/>
      <c r="C62" s="239"/>
      <c r="D62" s="239"/>
      <c r="E62" s="240"/>
      <c r="F62" s="240"/>
      <c r="G62" s="240"/>
      <c r="H62" s="240"/>
      <c r="I62" s="240"/>
      <c r="J62" s="240"/>
      <c r="K62" s="276"/>
    </row>
    <row r="63" spans="1:11" ht="15.75">
      <c r="A63" s="274"/>
      <c r="B63" s="275"/>
      <c r="C63" s="239"/>
      <c r="D63" s="239"/>
      <c r="E63" s="240"/>
      <c r="F63" s="240"/>
      <c r="G63" s="240"/>
      <c r="H63" s="240"/>
      <c r="I63" s="240"/>
      <c r="J63" s="240"/>
      <c r="K63" s="276"/>
    </row>
    <row r="64" spans="1:11" ht="15.75">
      <c r="A64" s="274"/>
      <c r="B64" s="275"/>
      <c r="C64" s="239"/>
      <c r="D64" s="239"/>
      <c r="E64" s="240"/>
      <c r="F64" s="240"/>
      <c r="G64" s="240"/>
      <c r="H64" s="240"/>
      <c r="I64" s="240"/>
      <c r="J64" s="240"/>
      <c r="K64" s="276"/>
    </row>
    <row r="65" spans="1:11" ht="15.75">
      <c r="A65" s="274"/>
      <c r="B65" s="275"/>
      <c r="C65" s="239"/>
      <c r="D65" s="239"/>
      <c r="E65" s="240"/>
      <c r="F65" s="240"/>
      <c r="G65" s="240"/>
      <c r="H65" s="240"/>
      <c r="I65" s="240"/>
      <c r="J65" s="240"/>
      <c r="K65" s="276"/>
    </row>
    <row r="66" spans="1:11" ht="15.75">
      <c r="A66" s="274"/>
      <c r="B66" s="275"/>
      <c r="C66" s="239"/>
      <c r="D66" s="239"/>
      <c r="E66" s="240"/>
      <c r="F66" s="240"/>
      <c r="G66" s="240"/>
      <c r="H66" s="240"/>
      <c r="I66" s="240"/>
      <c r="J66" s="240"/>
      <c r="K66" s="276"/>
    </row>
    <row r="67" spans="1:11" ht="15.75">
      <c r="A67" s="274"/>
      <c r="B67" s="275"/>
      <c r="C67" s="239"/>
      <c r="D67" s="239"/>
      <c r="E67" s="240"/>
      <c r="F67" s="240"/>
      <c r="G67" s="240"/>
      <c r="H67" s="240"/>
      <c r="I67" s="240"/>
      <c r="J67" s="240"/>
      <c r="K67" s="276"/>
    </row>
    <row r="68" spans="1:11" ht="15.75">
      <c r="A68" s="274"/>
      <c r="B68" s="275"/>
      <c r="C68" s="239"/>
      <c r="D68" s="239"/>
      <c r="E68" s="240"/>
      <c r="F68" s="240"/>
      <c r="G68" s="240"/>
      <c r="H68" s="240"/>
      <c r="I68" s="240"/>
      <c r="J68" s="240"/>
      <c r="K68" s="276"/>
    </row>
    <row r="69" spans="1:11" ht="15.75">
      <c r="A69" s="274"/>
      <c r="B69" s="275"/>
      <c r="C69" s="239"/>
      <c r="D69" s="239"/>
      <c r="E69" s="240"/>
      <c r="F69" s="240"/>
      <c r="G69" s="240"/>
      <c r="H69" s="240"/>
      <c r="I69" s="240"/>
      <c r="J69" s="240"/>
      <c r="K69" s="276"/>
    </row>
    <row r="70" spans="1:11" ht="15.75">
      <c r="A70" s="274"/>
      <c r="B70" s="275"/>
      <c r="C70" s="239"/>
      <c r="D70" s="239"/>
      <c r="E70" s="240"/>
      <c r="F70" s="240"/>
      <c r="G70" s="240"/>
      <c r="H70" s="240"/>
      <c r="I70" s="240"/>
      <c r="J70" s="240"/>
      <c r="K70" s="276"/>
    </row>
    <row r="71" spans="1:11" ht="15.75">
      <c r="A71" s="274"/>
      <c r="B71" s="275"/>
      <c r="C71" s="239"/>
      <c r="D71" s="239"/>
      <c r="E71" s="240"/>
      <c r="F71" s="240"/>
      <c r="G71" s="240"/>
      <c r="H71" s="240"/>
      <c r="I71" s="240"/>
      <c r="J71" s="240"/>
      <c r="K71" s="276"/>
    </row>
    <row r="72" spans="1:11" ht="15.75">
      <c r="A72" s="274"/>
      <c r="B72" s="275"/>
      <c r="C72" s="239"/>
      <c r="D72" s="239"/>
      <c r="E72" s="240"/>
      <c r="F72" s="240"/>
      <c r="G72" s="240"/>
      <c r="H72" s="240"/>
      <c r="I72" s="240"/>
      <c r="J72" s="240"/>
      <c r="K72" s="276"/>
    </row>
    <row r="73" spans="1:11" ht="15.75">
      <c r="A73" s="274"/>
      <c r="B73" s="275"/>
      <c r="C73" s="239"/>
      <c r="D73" s="239"/>
      <c r="E73" s="240"/>
      <c r="F73" s="240"/>
      <c r="G73" s="240"/>
      <c r="H73" s="240"/>
      <c r="I73" s="240"/>
      <c r="J73" s="240"/>
      <c r="K73" s="276"/>
    </row>
    <row r="74" spans="1:11" ht="15.75">
      <c r="A74" s="274"/>
      <c r="B74" s="275"/>
      <c r="C74" s="239"/>
      <c r="D74" s="239"/>
      <c r="E74" s="240"/>
      <c r="F74" s="240"/>
      <c r="G74" s="240"/>
      <c r="H74" s="240"/>
      <c r="I74" s="240"/>
      <c r="J74" s="240"/>
      <c r="K74" s="276"/>
    </row>
    <row r="75" spans="1:11" ht="15.75">
      <c r="A75" s="274"/>
      <c r="B75" s="275"/>
      <c r="C75" s="239"/>
      <c r="D75" s="239"/>
      <c r="E75" s="240"/>
      <c r="F75" s="240"/>
      <c r="G75" s="240"/>
      <c r="H75" s="240"/>
      <c r="I75" s="240"/>
      <c r="J75" s="240"/>
      <c r="K75" s="276"/>
    </row>
    <row r="76" spans="1:11" ht="15.75">
      <c r="A76" s="274"/>
      <c r="B76" s="275"/>
      <c r="C76" s="239"/>
      <c r="D76" s="239"/>
      <c r="E76" s="240"/>
      <c r="F76" s="240"/>
      <c r="G76" s="240"/>
      <c r="H76" s="240"/>
      <c r="I76" s="240"/>
      <c r="J76" s="240"/>
      <c r="K76" s="276"/>
    </row>
    <row r="77" spans="1:11" ht="15.75">
      <c r="A77" s="274"/>
      <c r="B77" s="275"/>
      <c r="C77" s="239"/>
      <c r="D77" s="239"/>
      <c r="E77" s="240"/>
      <c r="F77" s="240"/>
      <c r="G77" s="240"/>
      <c r="H77" s="240"/>
      <c r="I77" s="240"/>
      <c r="J77" s="240"/>
      <c r="K77" s="276"/>
    </row>
    <row r="78" spans="1:11" ht="15.75">
      <c r="A78" s="274"/>
      <c r="B78" s="275"/>
      <c r="C78" s="239"/>
      <c r="D78" s="239"/>
      <c r="E78" s="240"/>
      <c r="F78" s="240"/>
      <c r="G78" s="240"/>
      <c r="H78" s="240"/>
      <c r="I78" s="240"/>
      <c r="J78" s="240"/>
      <c r="K78" s="276"/>
    </row>
    <row r="79" spans="1:11" ht="15.75">
      <c r="A79" s="274"/>
      <c r="B79" s="275"/>
      <c r="C79" s="239"/>
      <c r="D79" s="239"/>
      <c r="E79" s="240"/>
      <c r="F79" s="240"/>
      <c r="G79" s="240"/>
      <c r="H79" s="240"/>
      <c r="I79" s="240"/>
      <c r="J79" s="240"/>
      <c r="K79" s="276"/>
    </row>
    <row r="80" spans="1:11" ht="15.75">
      <c r="A80" s="274"/>
      <c r="B80" s="275"/>
      <c r="C80" s="239"/>
      <c r="D80" s="239"/>
      <c r="E80" s="240"/>
      <c r="F80" s="240"/>
      <c r="G80" s="240"/>
      <c r="H80" s="240"/>
      <c r="I80" s="240"/>
      <c r="J80" s="240"/>
      <c r="K80" s="276"/>
    </row>
    <row r="81" spans="1:11" ht="15.75">
      <c r="A81" s="274"/>
      <c r="B81" s="275"/>
      <c r="C81" s="239"/>
      <c r="D81" s="239"/>
      <c r="E81" s="240"/>
      <c r="F81" s="240"/>
      <c r="G81" s="240"/>
      <c r="H81" s="240"/>
      <c r="I81" s="240"/>
      <c r="J81" s="240"/>
      <c r="K81" s="276"/>
    </row>
    <row r="82" spans="1:11" ht="15.75">
      <c r="A82" s="274"/>
      <c r="B82" s="275"/>
      <c r="C82" s="239"/>
      <c r="D82" s="239"/>
      <c r="E82" s="240"/>
      <c r="F82" s="240"/>
      <c r="G82" s="240"/>
      <c r="H82" s="240"/>
      <c r="I82" s="240"/>
      <c r="J82" s="240"/>
      <c r="K82" s="276"/>
    </row>
    <row r="83" spans="1:11" ht="15.75">
      <c r="A83" s="274"/>
      <c r="B83" s="275"/>
      <c r="C83" s="239"/>
      <c r="D83" s="239"/>
      <c r="E83" s="240"/>
      <c r="F83" s="240"/>
      <c r="G83" s="240"/>
      <c r="H83" s="240"/>
      <c r="I83" s="240"/>
      <c r="J83" s="240"/>
      <c r="K83" s="276"/>
    </row>
    <row r="84" spans="1:11" ht="15.75">
      <c r="A84" s="274"/>
      <c r="B84" s="275"/>
      <c r="C84" s="239"/>
      <c r="D84" s="239"/>
      <c r="E84" s="240"/>
      <c r="F84" s="240"/>
      <c r="G84" s="240"/>
      <c r="H84" s="240"/>
      <c r="I84" s="240"/>
      <c r="J84" s="240"/>
      <c r="K84" s="276"/>
    </row>
    <row r="85" spans="1:11" ht="15.75">
      <c r="A85" s="274"/>
      <c r="B85" s="275"/>
      <c r="C85" s="239"/>
      <c r="D85" s="239"/>
      <c r="E85" s="240"/>
      <c r="F85" s="240"/>
      <c r="G85" s="240"/>
      <c r="H85" s="240"/>
      <c r="I85" s="240"/>
      <c r="J85" s="240"/>
      <c r="K85" s="276"/>
    </row>
    <row r="86" spans="1:11" ht="15.75">
      <c r="A86" s="274"/>
      <c r="B86" s="275"/>
      <c r="C86" s="239"/>
      <c r="D86" s="239"/>
      <c r="E86" s="240"/>
      <c r="F86" s="240"/>
      <c r="G86" s="240"/>
      <c r="H86" s="240"/>
      <c r="I86" s="240"/>
      <c r="J86" s="240"/>
      <c r="K86" s="276"/>
    </row>
    <row r="87" spans="1:11" ht="15.75">
      <c r="A87" s="274"/>
      <c r="B87" s="275"/>
      <c r="C87" s="239"/>
      <c r="D87" s="239"/>
      <c r="E87" s="240"/>
      <c r="F87" s="240"/>
      <c r="G87" s="240"/>
      <c r="H87" s="240"/>
      <c r="I87" s="240"/>
      <c r="J87" s="240"/>
      <c r="K87" s="276"/>
    </row>
    <row r="88" spans="1:11" ht="15.75">
      <c r="A88" s="274"/>
      <c r="B88" s="275"/>
      <c r="C88" s="239"/>
      <c r="D88" s="239"/>
      <c r="E88" s="240"/>
      <c r="F88" s="240"/>
      <c r="G88" s="240"/>
      <c r="H88" s="240"/>
      <c r="I88" s="240"/>
      <c r="J88" s="240"/>
      <c r="K88" s="276"/>
    </row>
    <row r="89" spans="1:11" ht="15.75">
      <c r="A89" s="274"/>
      <c r="B89" s="275"/>
      <c r="C89" s="239"/>
      <c r="D89" s="239"/>
      <c r="E89" s="240"/>
      <c r="F89" s="240"/>
      <c r="G89" s="240"/>
      <c r="H89" s="240"/>
      <c r="I89" s="240"/>
      <c r="J89" s="240"/>
      <c r="K89" s="276"/>
    </row>
    <row r="90" spans="1:11" ht="15.75">
      <c r="A90" s="274"/>
      <c r="B90" s="275"/>
      <c r="C90" s="239"/>
      <c r="D90" s="239"/>
      <c r="E90" s="240"/>
      <c r="F90" s="240"/>
      <c r="G90" s="240"/>
      <c r="H90" s="240"/>
      <c r="I90" s="240"/>
      <c r="J90" s="240"/>
      <c r="K90" s="276"/>
    </row>
    <row r="91" spans="1:11" ht="15.75">
      <c r="A91" s="274"/>
      <c r="B91" s="275"/>
      <c r="C91" s="239"/>
      <c r="D91" s="239"/>
      <c r="E91" s="240"/>
      <c r="F91" s="240"/>
      <c r="G91" s="240"/>
      <c r="H91" s="240"/>
      <c r="I91" s="240"/>
      <c r="J91" s="240"/>
      <c r="K91" s="276"/>
    </row>
    <row r="92" spans="1:11" ht="15.75">
      <c r="A92" s="274"/>
      <c r="B92" s="275"/>
      <c r="C92" s="239"/>
      <c r="D92" s="239"/>
      <c r="E92" s="240"/>
      <c r="F92" s="240"/>
      <c r="G92" s="240"/>
      <c r="H92" s="240"/>
      <c r="I92" s="240"/>
      <c r="J92" s="240"/>
      <c r="K92" s="276"/>
    </row>
    <row r="93" spans="1:11" ht="15.75">
      <c r="A93" s="274"/>
      <c r="B93" s="275"/>
      <c r="C93" s="239"/>
      <c r="D93" s="239"/>
      <c r="E93" s="240"/>
      <c r="F93" s="240"/>
      <c r="G93" s="240"/>
      <c r="H93" s="240"/>
      <c r="I93" s="240"/>
      <c r="J93" s="240"/>
      <c r="K93" s="276"/>
    </row>
    <row r="94" spans="1:11" ht="15.75">
      <c r="A94" s="274"/>
      <c r="B94" s="275"/>
      <c r="C94" s="239"/>
      <c r="D94" s="239"/>
      <c r="E94" s="240"/>
      <c r="F94" s="240"/>
      <c r="G94" s="240"/>
      <c r="H94" s="240"/>
      <c r="I94" s="240"/>
      <c r="J94" s="240"/>
      <c r="K94" s="276"/>
    </row>
    <row r="95" spans="1:11" ht="15.75">
      <c r="A95" s="274"/>
      <c r="B95" s="275"/>
      <c r="C95" s="239"/>
      <c r="D95" s="239"/>
      <c r="E95" s="240"/>
      <c r="F95" s="240"/>
      <c r="G95" s="240"/>
      <c r="H95" s="240"/>
      <c r="I95" s="240"/>
      <c r="J95" s="240"/>
      <c r="K95" s="276"/>
    </row>
    <row r="96" spans="1:11" ht="15.75">
      <c r="A96" s="274"/>
      <c r="B96" s="275"/>
      <c r="C96" s="239"/>
      <c r="D96" s="239"/>
      <c r="E96" s="240"/>
      <c r="F96" s="240"/>
      <c r="G96" s="240"/>
      <c r="H96" s="240"/>
      <c r="I96" s="240"/>
      <c r="J96" s="240"/>
      <c r="K96" s="276"/>
    </row>
    <row r="97" spans="1:11" ht="15.75">
      <c r="A97" s="274"/>
      <c r="B97" s="275"/>
      <c r="C97" s="239"/>
      <c r="D97" s="239"/>
      <c r="E97" s="240"/>
      <c r="F97" s="240"/>
      <c r="G97" s="240"/>
      <c r="H97" s="240"/>
      <c r="I97" s="240"/>
      <c r="J97" s="240"/>
      <c r="K97" s="276"/>
    </row>
    <row r="98" spans="1:11" ht="15.75">
      <c r="A98" s="274"/>
      <c r="B98" s="275"/>
      <c r="C98" s="239"/>
      <c r="D98" s="239"/>
      <c r="E98" s="240"/>
      <c r="F98" s="240"/>
      <c r="G98" s="240"/>
      <c r="H98" s="240"/>
      <c r="I98" s="240"/>
      <c r="J98" s="240"/>
      <c r="K98" s="276"/>
    </row>
    <row r="99" spans="1:11" ht="15.75">
      <c r="A99" s="274"/>
      <c r="B99" s="275"/>
      <c r="C99" s="239"/>
      <c r="D99" s="239"/>
      <c r="E99" s="240"/>
      <c r="F99" s="240"/>
      <c r="G99" s="240"/>
      <c r="H99" s="240"/>
      <c r="I99" s="240"/>
      <c r="J99" s="240"/>
      <c r="K99" s="276"/>
    </row>
    <row r="100" spans="1:11" ht="15.75">
      <c r="A100" s="274"/>
      <c r="B100" s="275"/>
      <c r="C100" s="239"/>
      <c r="D100" s="239"/>
      <c r="E100" s="240"/>
      <c r="F100" s="240"/>
      <c r="G100" s="240"/>
      <c r="H100" s="240"/>
      <c r="I100" s="240"/>
      <c r="J100" s="240"/>
      <c r="K100" s="276"/>
    </row>
    <row r="101" spans="1:11" ht="15.75">
      <c r="A101" s="274"/>
      <c r="B101" s="275"/>
      <c r="C101" s="239"/>
      <c r="D101" s="239"/>
      <c r="E101" s="240"/>
      <c r="F101" s="240"/>
      <c r="G101" s="240"/>
      <c r="H101" s="240"/>
      <c r="I101" s="240"/>
      <c r="J101" s="240"/>
      <c r="K101" s="276"/>
    </row>
    <row r="102" spans="1:11" ht="15.75">
      <c r="A102" s="274"/>
      <c r="B102" s="275"/>
      <c r="C102" s="239"/>
      <c r="D102" s="239"/>
      <c r="E102" s="240"/>
      <c r="F102" s="240"/>
      <c r="G102" s="240"/>
      <c r="H102" s="240"/>
      <c r="I102" s="240"/>
      <c r="J102" s="240"/>
      <c r="K102" s="276"/>
    </row>
    <row r="103" spans="1:11" ht="15.75">
      <c r="A103" s="274"/>
      <c r="B103" s="275"/>
      <c r="C103" s="239"/>
      <c r="D103" s="239"/>
      <c r="E103" s="240"/>
      <c r="F103" s="240"/>
      <c r="G103" s="240"/>
      <c r="H103" s="240"/>
      <c r="I103" s="240"/>
      <c r="J103" s="240"/>
      <c r="K103" s="276"/>
    </row>
    <row r="104" spans="1:11" ht="15.75">
      <c r="A104" s="274"/>
      <c r="B104" s="275"/>
      <c r="C104" s="239"/>
      <c r="D104" s="239"/>
      <c r="E104" s="240"/>
      <c r="F104" s="240"/>
      <c r="G104" s="240"/>
      <c r="H104" s="240"/>
      <c r="I104" s="240"/>
      <c r="J104" s="240"/>
      <c r="K104" s="276"/>
    </row>
    <row r="105" spans="1:11" ht="15.75">
      <c r="A105" s="274"/>
      <c r="B105" s="275"/>
      <c r="C105" s="239"/>
      <c r="D105" s="239"/>
      <c r="E105" s="240"/>
      <c r="F105" s="240"/>
      <c r="G105" s="240"/>
      <c r="H105" s="240"/>
      <c r="I105" s="240"/>
      <c r="J105" s="240"/>
      <c r="K105" s="276"/>
    </row>
    <row r="106" spans="1:11" ht="15.75">
      <c r="A106" s="274"/>
      <c r="B106" s="275"/>
      <c r="C106" s="239"/>
      <c r="D106" s="239"/>
      <c r="E106" s="240"/>
      <c r="F106" s="240"/>
      <c r="G106" s="240"/>
      <c r="H106" s="240"/>
      <c r="I106" s="240"/>
      <c r="J106" s="240"/>
      <c r="K106" s="276"/>
    </row>
    <row r="107" spans="1:11" ht="15.75">
      <c r="A107" s="274"/>
      <c r="B107" s="275"/>
      <c r="C107" s="239"/>
      <c r="D107" s="239"/>
      <c r="E107" s="240"/>
      <c r="F107" s="240"/>
      <c r="G107" s="240"/>
      <c r="H107" s="240"/>
      <c r="I107" s="240"/>
      <c r="J107" s="240"/>
      <c r="K107" s="276"/>
    </row>
    <row r="108" spans="1:11" ht="15.75">
      <c r="A108" s="274"/>
      <c r="B108" s="275"/>
      <c r="C108" s="239"/>
      <c r="D108" s="239"/>
      <c r="E108" s="240"/>
      <c r="F108" s="240"/>
      <c r="G108" s="240"/>
      <c r="H108" s="240"/>
      <c r="I108" s="240"/>
      <c r="J108" s="240"/>
      <c r="K108" s="276"/>
    </row>
    <row r="109" spans="1:11" ht="15.75">
      <c r="A109" s="274"/>
      <c r="B109" s="275"/>
      <c r="C109" s="239"/>
      <c r="D109" s="239"/>
      <c r="E109" s="240"/>
      <c r="F109" s="240"/>
      <c r="G109" s="240"/>
      <c r="H109" s="240"/>
      <c r="I109" s="240"/>
      <c r="J109" s="240"/>
      <c r="K109" s="276"/>
    </row>
    <row r="110" spans="1:11" ht="15.75">
      <c r="A110" s="274"/>
      <c r="B110" s="275"/>
      <c r="C110" s="239"/>
      <c r="D110" s="239"/>
      <c r="E110" s="240"/>
      <c r="F110" s="240"/>
      <c r="G110" s="240"/>
      <c r="H110" s="240"/>
      <c r="I110" s="240"/>
      <c r="J110" s="240"/>
      <c r="K110" s="276"/>
    </row>
    <row r="111" spans="1:11" ht="15.75">
      <c r="A111" s="274"/>
      <c r="B111" s="275"/>
      <c r="C111" s="239"/>
      <c r="D111" s="239"/>
      <c r="E111" s="240"/>
      <c r="F111" s="240"/>
      <c r="G111" s="240"/>
      <c r="H111" s="240"/>
      <c r="I111" s="240"/>
      <c r="J111" s="240"/>
      <c r="K111" s="276"/>
    </row>
    <row r="112" spans="1:11" ht="15.75">
      <c r="A112" s="274"/>
      <c r="B112" s="275"/>
      <c r="C112" s="239"/>
      <c r="D112" s="239"/>
      <c r="E112" s="240"/>
      <c r="F112" s="240"/>
      <c r="G112" s="240"/>
      <c r="H112" s="240"/>
      <c r="I112" s="240"/>
      <c r="J112" s="240"/>
      <c r="K112" s="276"/>
    </row>
    <row r="113" spans="1:11" ht="15.75">
      <c r="A113" s="274"/>
      <c r="B113" s="275"/>
      <c r="C113" s="239"/>
      <c r="D113" s="239"/>
      <c r="E113" s="240"/>
      <c r="F113" s="240"/>
      <c r="G113" s="240"/>
      <c r="H113" s="240"/>
      <c r="I113" s="240"/>
      <c r="J113" s="240"/>
      <c r="K113" s="276"/>
    </row>
    <row r="114" spans="1:11" ht="15.75">
      <c r="A114" s="274"/>
      <c r="B114" s="275"/>
      <c r="C114" s="239"/>
      <c r="D114" s="239"/>
      <c r="E114" s="240"/>
      <c r="F114" s="240"/>
      <c r="G114" s="240"/>
      <c r="H114" s="240"/>
      <c r="I114" s="240"/>
      <c r="J114" s="240"/>
      <c r="K114" s="276"/>
    </row>
    <row r="115" spans="1:11" ht="15.75">
      <c r="A115" s="274"/>
      <c r="B115" s="275"/>
      <c r="C115" s="239"/>
      <c r="D115" s="239"/>
      <c r="E115" s="240"/>
      <c r="F115" s="240"/>
      <c r="G115" s="240"/>
      <c r="H115" s="240"/>
      <c r="I115" s="240"/>
      <c r="J115" s="240"/>
      <c r="K115" s="276"/>
    </row>
    <row r="116" spans="1:11" ht="15.75">
      <c r="A116" s="274"/>
      <c r="B116" s="275"/>
      <c r="C116" s="239"/>
      <c r="D116" s="239"/>
      <c r="E116" s="240"/>
      <c r="F116" s="240"/>
      <c r="G116" s="240"/>
      <c r="H116" s="240"/>
      <c r="I116" s="240"/>
      <c r="J116" s="240"/>
      <c r="K116" s="276"/>
    </row>
    <row r="117" spans="1:11" ht="15.75">
      <c r="A117" s="274"/>
      <c r="B117" s="275"/>
      <c r="C117" s="239"/>
      <c r="D117" s="239"/>
      <c r="E117" s="240"/>
      <c r="F117" s="240"/>
      <c r="G117" s="240"/>
      <c r="H117" s="240"/>
      <c r="I117" s="240"/>
      <c r="J117" s="240"/>
      <c r="K117" s="276"/>
    </row>
    <row r="118" spans="1:11" ht="15.75">
      <c r="A118" s="274"/>
      <c r="B118" s="275"/>
      <c r="C118" s="239"/>
      <c r="D118" s="239"/>
      <c r="E118" s="240"/>
      <c r="F118" s="240"/>
      <c r="G118" s="240"/>
      <c r="H118" s="240"/>
      <c r="I118" s="240"/>
      <c r="J118" s="240"/>
      <c r="K118" s="276"/>
    </row>
    <row r="119" spans="1:11" ht="15.75">
      <c r="A119" s="274"/>
      <c r="B119" s="275"/>
      <c r="C119" s="239"/>
      <c r="D119" s="239"/>
      <c r="E119" s="240"/>
      <c r="F119" s="240"/>
      <c r="G119" s="240"/>
      <c r="H119" s="240"/>
      <c r="I119" s="240"/>
      <c r="J119" s="240"/>
      <c r="K119" s="276"/>
    </row>
    <row r="120" spans="1:11" ht="15.75">
      <c r="A120" s="274"/>
      <c r="B120" s="275"/>
      <c r="C120" s="239"/>
      <c r="D120" s="239"/>
      <c r="E120" s="240"/>
      <c r="F120" s="240"/>
      <c r="G120" s="240"/>
      <c r="H120" s="240"/>
      <c r="I120" s="240"/>
      <c r="J120" s="240"/>
      <c r="K120" s="276"/>
    </row>
    <row r="121" spans="1:11" ht="15.75">
      <c r="A121" s="274"/>
      <c r="B121" s="275"/>
      <c r="C121" s="239"/>
      <c r="D121" s="239"/>
      <c r="E121" s="240"/>
      <c r="F121" s="240"/>
      <c r="G121" s="240"/>
      <c r="H121" s="240"/>
      <c r="I121" s="240"/>
      <c r="J121" s="240"/>
      <c r="K121" s="276"/>
    </row>
    <row r="122" spans="1:11" ht="15.75">
      <c r="A122" s="274"/>
      <c r="B122" s="275"/>
      <c r="C122" s="239"/>
      <c r="D122" s="239"/>
      <c r="E122" s="240"/>
      <c r="F122" s="240"/>
      <c r="G122" s="240"/>
      <c r="H122" s="240"/>
      <c r="I122" s="240"/>
      <c r="J122" s="240"/>
      <c r="K122" s="276"/>
    </row>
    <row r="123" spans="1:11" ht="15.75">
      <c r="A123" s="274"/>
      <c r="B123" s="275"/>
      <c r="C123" s="239"/>
      <c r="D123" s="239"/>
      <c r="E123" s="240"/>
      <c r="F123" s="240"/>
      <c r="G123" s="240"/>
      <c r="H123" s="240"/>
      <c r="I123" s="240"/>
      <c r="J123" s="240"/>
      <c r="K123" s="276"/>
    </row>
    <row r="124" spans="1:11" ht="15.75">
      <c r="A124" s="274"/>
      <c r="B124" s="275"/>
      <c r="C124" s="239"/>
      <c r="D124" s="239"/>
      <c r="E124" s="240"/>
      <c r="F124" s="240"/>
      <c r="G124" s="240"/>
      <c r="H124" s="240"/>
      <c r="I124" s="240"/>
      <c r="J124" s="240"/>
      <c r="K124" s="276"/>
    </row>
    <row r="125" spans="1:11" ht="15.75">
      <c r="A125" s="274"/>
      <c r="B125" s="275"/>
      <c r="C125" s="239"/>
      <c r="D125" s="239"/>
      <c r="E125" s="240"/>
      <c r="F125" s="240"/>
      <c r="G125" s="240"/>
      <c r="H125" s="240"/>
      <c r="I125" s="240"/>
      <c r="J125" s="240"/>
      <c r="K125" s="276"/>
    </row>
    <row r="126" spans="1:11" ht="15.75">
      <c r="A126" s="274"/>
      <c r="B126" s="275"/>
      <c r="C126" s="239"/>
      <c r="D126" s="239"/>
      <c r="E126" s="240"/>
      <c r="F126" s="240"/>
      <c r="G126" s="240"/>
      <c r="H126" s="240"/>
      <c r="I126" s="240"/>
      <c r="J126" s="240"/>
      <c r="K126" s="276"/>
    </row>
    <row r="127" spans="1:11" ht="15.75">
      <c r="A127" s="274"/>
      <c r="B127" s="238"/>
      <c r="C127" s="239"/>
      <c r="D127" s="239"/>
      <c r="E127" s="240"/>
      <c r="F127" s="240"/>
      <c r="G127" s="240"/>
      <c r="H127" s="240"/>
      <c r="I127" s="240"/>
      <c r="J127" s="240"/>
      <c r="K127" s="276"/>
    </row>
    <row r="128" spans="1:11" ht="15.75">
      <c r="A128" s="274"/>
      <c r="B128" s="238"/>
      <c r="C128" s="239"/>
      <c r="D128" s="239"/>
      <c r="E128" s="240"/>
      <c r="F128" s="240"/>
      <c r="G128" s="240"/>
      <c r="H128" s="240"/>
      <c r="I128" s="240"/>
      <c r="J128" s="240"/>
      <c r="K128" s="276"/>
    </row>
    <row r="129" spans="1:11" ht="15.75">
      <c r="A129" s="274"/>
      <c r="B129" s="238"/>
      <c r="C129" s="239"/>
      <c r="D129" s="239"/>
      <c r="E129" s="240"/>
      <c r="F129" s="240"/>
      <c r="G129" s="240"/>
      <c r="H129" s="240"/>
      <c r="I129" s="240"/>
      <c r="J129" s="240"/>
      <c r="K129" s="276"/>
    </row>
    <row r="130" spans="1:11" ht="15.75">
      <c r="A130" s="274"/>
      <c r="B130" s="238"/>
      <c r="C130" s="239"/>
      <c r="D130" s="239"/>
      <c r="E130" s="240"/>
      <c r="F130" s="240"/>
      <c r="G130" s="240"/>
      <c r="H130" s="240"/>
      <c r="I130" s="240"/>
      <c r="J130" s="240"/>
      <c r="K130" s="276"/>
    </row>
    <row r="131" spans="1:11" ht="15.75">
      <c r="A131" s="274"/>
      <c r="B131" s="238"/>
      <c r="C131" s="239"/>
      <c r="D131" s="239"/>
      <c r="E131" s="240"/>
      <c r="F131" s="240"/>
      <c r="G131" s="240"/>
      <c r="H131" s="240"/>
      <c r="I131" s="240"/>
      <c r="J131" s="240"/>
      <c r="K131" s="276"/>
    </row>
    <row r="132" spans="1:11" ht="15.75">
      <c r="A132" s="274"/>
      <c r="B132" s="238"/>
      <c r="C132" s="239"/>
      <c r="D132" s="239"/>
      <c r="E132" s="240"/>
      <c r="F132" s="240"/>
      <c r="G132" s="240"/>
      <c r="H132" s="240"/>
      <c r="I132" s="240"/>
      <c r="J132" s="240"/>
      <c r="K132" s="276"/>
    </row>
    <row r="133" spans="1:11" ht="15.75">
      <c r="A133" s="274"/>
      <c r="B133" s="274"/>
      <c r="C133" s="274"/>
      <c r="D133" s="274"/>
      <c r="E133" s="240"/>
      <c r="F133" s="240"/>
      <c r="G133" s="240"/>
      <c r="H133" s="240"/>
      <c r="I133" s="240"/>
      <c r="J133" s="240"/>
      <c r="K133" s="276"/>
    </row>
    <row r="134" spans="1:11" ht="15.75">
      <c r="A134" s="274"/>
      <c r="B134" s="274"/>
      <c r="C134" s="274"/>
      <c r="D134" s="274"/>
      <c r="E134" s="240"/>
      <c r="F134" s="240"/>
      <c r="G134" s="240"/>
      <c r="H134" s="240"/>
      <c r="I134" s="240"/>
      <c r="J134" s="240"/>
      <c r="K134" s="276"/>
    </row>
    <row r="135" spans="1:11" ht="15.75">
      <c r="A135" s="274"/>
      <c r="B135" s="274"/>
      <c r="C135" s="274"/>
      <c r="D135" s="274"/>
      <c r="E135" s="240"/>
      <c r="F135" s="240"/>
      <c r="G135" s="240"/>
      <c r="H135" s="240"/>
      <c r="I135" s="240"/>
      <c r="J135" s="240"/>
      <c r="K135" s="276"/>
    </row>
    <row r="136" spans="1:11" ht="15.75">
      <c r="A136" s="274"/>
      <c r="B136" s="274"/>
      <c r="C136" s="274"/>
      <c r="D136" s="274"/>
      <c r="E136" s="240"/>
      <c r="F136" s="240"/>
      <c r="G136" s="240"/>
      <c r="H136" s="240"/>
      <c r="I136" s="240"/>
      <c r="J136" s="240"/>
      <c r="K136" s="276"/>
    </row>
    <row r="137" spans="1:11" ht="15.75">
      <c r="A137" s="274"/>
      <c r="B137" s="274"/>
      <c r="C137" s="274"/>
      <c r="D137" s="274"/>
      <c r="E137" s="240"/>
      <c r="F137" s="240"/>
      <c r="G137" s="240"/>
      <c r="H137" s="240"/>
      <c r="I137" s="240"/>
      <c r="J137" s="240"/>
      <c r="K137" s="276"/>
    </row>
    <row r="138" spans="1:11" ht="15.75">
      <c r="A138" s="274"/>
      <c r="B138" s="274"/>
      <c r="C138" s="274"/>
      <c r="D138" s="274"/>
      <c r="E138" s="240"/>
      <c r="F138" s="240"/>
      <c r="G138" s="240"/>
      <c r="H138" s="240"/>
      <c r="I138" s="240"/>
      <c r="J138" s="240"/>
      <c r="K138" s="276"/>
    </row>
    <row r="139" spans="1:11" ht="15.75">
      <c r="A139" s="274"/>
      <c r="B139" s="274"/>
      <c r="C139" s="274"/>
      <c r="D139" s="274"/>
      <c r="E139" s="240"/>
      <c r="F139" s="240"/>
      <c r="G139" s="240"/>
      <c r="H139" s="240"/>
      <c r="I139" s="240"/>
      <c r="J139" s="240"/>
      <c r="K139" s="276"/>
    </row>
    <row r="140" spans="1:11" ht="15.75">
      <c r="A140" s="274"/>
      <c r="B140" s="274"/>
      <c r="C140" s="274"/>
      <c r="D140" s="274"/>
      <c r="E140" s="240"/>
      <c r="F140" s="240"/>
      <c r="G140" s="240"/>
      <c r="H140" s="240"/>
      <c r="I140" s="240"/>
      <c r="J140" s="240"/>
      <c r="K140" s="276"/>
    </row>
    <row r="141" spans="1:11" ht="15.75">
      <c r="A141" s="274"/>
      <c r="B141" s="274"/>
      <c r="C141" s="274"/>
      <c r="D141" s="274"/>
      <c r="E141" s="240"/>
      <c r="F141" s="240"/>
      <c r="G141" s="240"/>
      <c r="H141" s="240"/>
      <c r="I141" s="240"/>
      <c r="J141" s="240"/>
      <c r="K141" s="276"/>
    </row>
    <row r="142" spans="1:11" ht="15.75">
      <c r="A142" s="274"/>
      <c r="B142" s="274"/>
      <c r="C142" s="274"/>
      <c r="D142" s="274"/>
      <c r="E142" s="240"/>
      <c r="F142" s="240"/>
      <c r="G142" s="240"/>
      <c r="H142" s="240"/>
      <c r="I142" s="240"/>
      <c r="J142" s="240"/>
      <c r="K142" s="276"/>
    </row>
    <row r="143" spans="1:11" ht="15.75">
      <c r="A143" s="274"/>
      <c r="B143" s="274"/>
      <c r="C143" s="274"/>
      <c r="D143" s="274"/>
      <c r="E143" s="240"/>
      <c r="F143" s="240"/>
      <c r="G143" s="240"/>
      <c r="H143" s="240"/>
      <c r="I143" s="240"/>
      <c r="J143" s="240"/>
      <c r="K143" s="276"/>
    </row>
    <row r="144" spans="1:11" ht="15.75">
      <c r="A144" s="274"/>
      <c r="B144" s="274"/>
      <c r="C144" s="274"/>
      <c r="D144" s="274"/>
      <c r="E144" s="240"/>
      <c r="F144" s="240"/>
      <c r="G144" s="240"/>
      <c r="H144" s="240"/>
      <c r="I144" s="240"/>
      <c r="J144" s="240"/>
      <c r="K144" s="276"/>
    </row>
    <row r="145" spans="1:11" ht="15.75">
      <c r="A145" s="274"/>
      <c r="B145" s="274"/>
      <c r="C145" s="274"/>
      <c r="D145" s="274"/>
      <c r="E145" s="240"/>
      <c r="F145" s="240"/>
      <c r="G145" s="240"/>
      <c r="H145" s="240"/>
      <c r="I145" s="240"/>
      <c r="J145" s="240"/>
      <c r="K145" s="276"/>
    </row>
    <row r="146" spans="1:11" ht="15.75">
      <c r="A146" s="274"/>
      <c r="B146" s="274"/>
      <c r="C146" s="274"/>
      <c r="D146" s="274"/>
      <c r="E146" s="240"/>
      <c r="F146" s="240"/>
      <c r="G146" s="240"/>
      <c r="H146" s="240"/>
      <c r="I146" s="240"/>
      <c r="J146" s="240"/>
      <c r="K146" s="276"/>
    </row>
    <row r="147" spans="1:11" ht="15.75">
      <c r="A147" s="274"/>
      <c r="B147" s="274"/>
      <c r="C147" s="274"/>
      <c r="D147" s="274"/>
      <c r="E147" s="240"/>
      <c r="F147" s="240"/>
      <c r="G147" s="240"/>
      <c r="H147" s="240"/>
      <c r="I147" s="240"/>
      <c r="J147" s="240"/>
      <c r="K147" s="276"/>
    </row>
    <row r="148" spans="1:11" ht="15.75">
      <c r="A148" s="274"/>
      <c r="B148" s="274"/>
      <c r="C148" s="274"/>
      <c r="D148" s="274"/>
      <c r="E148" s="240"/>
      <c r="F148" s="240"/>
      <c r="G148" s="240"/>
      <c r="H148" s="240"/>
      <c r="I148" s="240"/>
      <c r="J148" s="240"/>
      <c r="K148" s="276"/>
    </row>
    <row r="149" spans="1:11" ht="15.75">
      <c r="A149" s="274"/>
      <c r="B149" s="274"/>
      <c r="C149" s="274"/>
      <c r="D149" s="274"/>
      <c r="E149" s="240"/>
      <c r="F149" s="240"/>
      <c r="G149" s="240"/>
      <c r="H149" s="240"/>
      <c r="I149" s="240"/>
      <c r="J149" s="240"/>
      <c r="K149" s="276"/>
    </row>
    <row r="150" spans="1:11" ht="15.75">
      <c r="A150" s="274"/>
      <c r="B150" s="274"/>
      <c r="C150" s="274"/>
      <c r="D150" s="274"/>
      <c r="E150" s="240"/>
      <c r="F150" s="240"/>
      <c r="G150" s="240"/>
      <c r="H150" s="240"/>
      <c r="I150" s="240"/>
      <c r="J150" s="240"/>
      <c r="K150" s="276"/>
    </row>
    <row r="151" spans="1:11" ht="15.75">
      <c r="A151" s="274"/>
      <c r="B151" s="274"/>
      <c r="C151" s="274"/>
      <c r="D151" s="274"/>
      <c r="E151" s="240"/>
      <c r="F151" s="240"/>
      <c r="G151" s="240"/>
      <c r="H151" s="240"/>
      <c r="I151" s="240"/>
      <c r="J151" s="240"/>
      <c r="K151" s="276"/>
    </row>
    <row r="152" spans="1:11" ht="15.75">
      <c r="A152" s="274"/>
      <c r="B152" s="274"/>
      <c r="C152" s="274"/>
      <c r="D152" s="274"/>
      <c r="E152" s="240"/>
      <c r="F152" s="240"/>
      <c r="G152" s="240"/>
      <c r="H152" s="240"/>
      <c r="I152" s="240"/>
      <c r="J152" s="240"/>
      <c r="K152" s="276"/>
    </row>
    <row r="153" spans="1:11" ht="15.75">
      <c r="A153" s="274"/>
      <c r="B153" s="274"/>
      <c r="C153" s="274"/>
      <c r="D153" s="274"/>
      <c r="E153" s="240"/>
      <c r="F153" s="240"/>
      <c r="G153" s="240"/>
      <c r="H153" s="240"/>
      <c r="I153" s="240"/>
      <c r="J153" s="240"/>
      <c r="K153" s="276"/>
    </row>
    <row r="154" spans="1:11" ht="15.75">
      <c r="A154" s="274"/>
      <c r="B154" s="274"/>
      <c r="C154" s="274"/>
      <c r="D154" s="274"/>
      <c r="E154" s="240"/>
      <c r="F154" s="240"/>
      <c r="G154" s="240"/>
      <c r="H154" s="240"/>
      <c r="I154" s="240"/>
      <c r="J154" s="240"/>
      <c r="K154" s="276"/>
    </row>
    <row r="155" spans="1:11" ht="15.75">
      <c r="A155" s="274"/>
      <c r="B155" s="274"/>
      <c r="C155" s="274"/>
      <c r="D155" s="274"/>
      <c r="E155" s="240"/>
      <c r="F155" s="240"/>
      <c r="G155" s="240"/>
      <c r="H155" s="240"/>
      <c r="I155" s="240"/>
      <c r="J155" s="240"/>
      <c r="K155" s="276"/>
    </row>
    <row r="156" spans="1:11" ht="15.75">
      <c r="A156" s="274"/>
      <c r="B156" s="274"/>
      <c r="C156" s="274"/>
      <c r="D156" s="274"/>
      <c r="E156" s="240"/>
      <c r="F156" s="240"/>
      <c r="G156" s="240"/>
      <c r="H156" s="240"/>
      <c r="I156" s="240"/>
      <c r="J156" s="240"/>
      <c r="K156" s="276"/>
    </row>
    <row r="157" spans="1:11" ht="15.75">
      <c r="A157" s="274"/>
      <c r="B157" s="274"/>
      <c r="C157" s="274"/>
      <c r="D157" s="274"/>
      <c r="E157" s="240"/>
      <c r="F157" s="240"/>
      <c r="G157" s="240"/>
      <c r="H157" s="240"/>
      <c r="I157" s="240"/>
      <c r="J157" s="240"/>
      <c r="K157" s="276"/>
    </row>
    <row r="158" spans="1:11" ht="15.75">
      <c r="A158" s="274"/>
      <c r="B158" s="274"/>
      <c r="C158" s="274"/>
      <c r="D158" s="274"/>
      <c r="E158" s="240"/>
      <c r="F158" s="240"/>
      <c r="G158" s="240"/>
      <c r="H158" s="240"/>
      <c r="I158" s="240"/>
      <c r="J158" s="240"/>
      <c r="K158" s="276"/>
    </row>
    <row r="159" spans="1:11" ht="15.75">
      <c r="A159" s="274"/>
      <c r="B159" s="274"/>
      <c r="C159" s="274"/>
      <c r="D159" s="274"/>
      <c r="E159" s="240"/>
      <c r="F159" s="240"/>
      <c r="G159" s="240"/>
      <c r="H159" s="240"/>
      <c r="I159" s="240"/>
      <c r="J159" s="240"/>
      <c r="K159" s="276"/>
    </row>
    <row r="160" spans="1:11" ht="15.75">
      <c r="A160" s="274"/>
      <c r="B160" s="274"/>
      <c r="C160" s="274"/>
      <c r="D160" s="274"/>
      <c r="E160" s="240"/>
      <c r="F160" s="240"/>
      <c r="G160" s="240"/>
      <c r="H160" s="240"/>
      <c r="I160" s="240"/>
      <c r="J160" s="240"/>
      <c r="K160" s="276"/>
    </row>
    <row r="161" spans="1:11" ht="15.75">
      <c r="A161" s="274"/>
      <c r="B161" s="274"/>
      <c r="C161" s="274"/>
      <c r="D161" s="274"/>
      <c r="E161" s="240"/>
      <c r="F161" s="240"/>
      <c r="G161" s="240"/>
      <c r="H161" s="240"/>
      <c r="I161" s="240"/>
      <c r="J161" s="240"/>
      <c r="K161" s="276"/>
    </row>
    <row r="162" spans="1:11" ht="15.75">
      <c r="A162" s="274"/>
      <c r="B162" s="274"/>
      <c r="C162" s="274"/>
      <c r="D162" s="274"/>
      <c r="E162" s="240"/>
      <c r="F162" s="240"/>
      <c r="G162" s="240"/>
      <c r="H162" s="240"/>
      <c r="I162" s="240"/>
      <c r="J162" s="240"/>
      <c r="K162" s="276"/>
    </row>
    <row r="163" spans="1:11" ht="15.75">
      <c r="A163" s="274"/>
      <c r="B163" s="274"/>
      <c r="C163" s="274"/>
      <c r="D163" s="274"/>
      <c r="E163" s="240"/>
      <c r="F163" s="240"/>
      <c r="G163" s="240"/>
      <c r="H163" s="240"/>
      <c r="I163" s="240"/>
      <c r="J163" s="240"/>
      <c r="K163" s="276"/>
    </row>
    <row r="164" spans="1:11" ht="15.75">
      <c r="A164" s="274"/>
      <c r="B164" s="274"/>
      <c r="C164" s="274"/>
      <c r="D164" s="274"/>
      <c r="E164" s="240"/>
      <c r="F164" s="240"/>
      <c r="G164" s="240"/>
      <c r="H164" s="240"/>
      <c r="I164" s="240"/>
      <c r="J164" s="240"/>
      <c r="K164" s="276"/>
    </row>
    <row r="165" spans="1:11" ht="15.75">
      <c r="A165" s="274"/>
      <c r="B165" s="274"/>
      <c r="C165" s="274"/>
      <c r="D165" s="274"/>
      <c r="E165" s="240"/>
      <c r="F165" s="240"/>
      <c r="G165" s="240"/>
      <c r="H165" s="240"/>
      <c r="I165" s="240"/>
      <c r="J165" s="240"/>
      <c r="K165" s="276"/>
    </row>
    <row r="166" spans="1:11" ht="15.75">
      <c r="A166" s="274"/>
      <c r="B166" s="274"/>
      <c r="C166" s="274"/>
      <c r="D166" s="274"/>
      <c r="E166" s="240"/>
      <c r="F166" s="240"/>
      <c r="G166" s="240"/>
      <c r="H166" s="240"/>
      <c r="I166" s="240"/>
      <c r="J166" s="240"/>
      <c r="K166" s="276"/>
    </row>
    <row r="167" spans="1:11" ht="15.75">
      <c r="A167" s="274"/>
      <c r="B167" s="274"/>
      <c r="C167" s="274"/>
      <c r="D167" s="274"/>
      <c r="E167" s="240"/>
      <c r="F167" s="240"/>
      <c r="G167" s="240"/>
      <c r="H167" s="240"/>
      <c r="I167" s="240"/>
      <c r="J167" s="240"/>
      <c r="K167" s="276"/>
    </row>
    <row r="168" spans="1:11" ht="15.75">
      <c r="A168" s="274"/>
      <c r="B168" s="274"/>
      <c r="C168" s="274"/>
      <c r="D168" s="274"/>
      <c r="E168" s="240"/>
      <c r="F168" s="240"/>
      <c r="G168" s="240"/>
      <c r="H168" s="240"/>
      <c r="I168" s="240"/>
      <c r="J168" s="240"/>
      <c r="K168" s="276"/>
    </row>
    <row r="169" spans="1:11" ht="15.75">
      <c r="A169" s="274"/>
      <c r="B169" s="274"/>
      <c r="C169" s="274"/>
      <c r="D169" s="274"/>
      <c r="E169" s="240"/>
      <c r="F169" s="240"/>
      <c r="G169" s="240"/>
      <c r="H169" s="240"/>
      <c r="I169" s="240"/>
      <c r="J169" s="240"/>
      <c r="K169" s="276"/>
    </row>
    <row r="170" spans="1:11" ht="15.75">
      <c r="A170" s="274"/>
      <c r="B170" s="274"/>
      <c r="C170" s="274"/>
      <c r="D170" s="274"/>
      <c r="E170" s="240"/>
      <c r="F170" s="240"/>
      <c r="G170" s="240"/>
      <c r="H170" s="240"/>
      <c r="I170" s="240"/>
      <c r="J170" s="240"/>
      <c r="K170" s="276"/>
    </row>
    <row r="171" spans="1:11" ht="15.75">
      <c r="A171" s="274"/>
      <c r="B171" s="274"/>
      <c r="C171" s="274"/>
      <c r="D171" s="274"/>
      <c r="E171" s="240"/>
      <c r="F171" s="240"/>
      <c r="G171" s="240"/>
      <c r="H171" s="240"/>
      <c r="I171" s="240"/>
      <c r="J171" s="240"/>
      <c r="K171" s="276"/>
    </row>
    <row r="172" spans="1:11" ht="15.75">
      <c r="A172" s="274"/>
      <c r="B172" s="274"/>
      <c r="C172" s="274"/>
      <c r="D172" s="274"/>
      <c r="E172" s="240"/>
      <c r="F172" s="240"/>
      <c r="G172" s="240"/>
      <c r="H172" s="240"/>
      <c r="I172" s="240"/>
      <c r="J172" s="240"/>
      <c r="K172" s="276"/>
    </row>
    <row r="173" spans="1:11" ht="15.75">
      <c r="A173" s="274"/>
      <c r="B173" s="274"/>
      <c r="C173" s="274"/>
      <c r="D173" s="274"/>
      <c r="E173" s="240"/>
      <c r="F173" s="240"/>
      <c r="G173" s="240"/>
      <c r="H173" s="240"/>
      <c r="I173" s="240"/>
      <c r="J173" s="240"/>
      <c r="K173" s="276"/>
    </row>
    <row r="174" spans="1:11" ht="15.75">
      <c r="A174" s="274"/>
      <c r="B174" s="274"/>
      <c r="C174" s="274"/>
      <c r="D174" s="274"/>
      <c r="E174" s="240"/>
      <c r="F174" s="240"/>
      <c r="G174" s="240"/>
      <c r="H174" s="240"/>
      <c r="I174" s="240"/>
      <c r="J174" s="240"/>
      <c r="K174" s="276"/>
    </row>
    <row r="175" spans="1:11" ht="15.75">
      <c r="A175" s="274"/>
      <c r="B175" s="274"/>
      <c r="C175" s="274"/>
      <c r="D175" s="274"/>
      <c r="E175" s="240"/>
      <c r="F175" s="240"/>
      <c r="G175" s="240"/>
      <c r="H175" s="240"/>
      <c r="I175" s="240"/>
      <c r="J175" s="240"/>
      <c r="K175" s="276"/>
    </row>
    <row r="176" spans="1:11" ht="15.75">
      <c r="A176" s="274"/>
      <c r="B176" s="274"/>
      <c r="C176" s="274"/>
      <c r="D176" s="274"/>
      <c r="E176" s="240"/>
      <c r="F176" s="240"/>
      <c r="G176" s="240"/>
      <c r="H176" s="240"/>
      <c r="I176" s="240"/>
      <c r="J176" s="240"/>
      <c r="K176" s="276"/>
    </row>
    <row r="177" spans="1:11" ht="15.75">
      <c r="A177" s="274"/>
      <c r="B177" s="274"/>
      <c r="C177" s="274"/>
      <c r="D177" s="274"/>
      <c r="E177" s="240"/>
      <c r="F177" s="240"/>
      <c r="G177" s="240"/>
      <c r="H177" s="240"/>
      <c r="I177" s="240"/>
      <c r="J177" s="240"/>
      <c r="K177" s="276"/>
    </row>
    <row r="178" spans="1:11" ht="15.75">
      <c r="A178" s="274"/>
      <c r="B178" s="274"/>
      <c r="C178" s="274"/>
      <c r="D178" s="274"/>
      <c r="E178" s="240"/>
      <c r="F178" s="240"/>
      <c r="G178" s="240"/>
      <c r="H178" s="240"/>
      <c r="I178" s="240"/>
      <c r="J178" s="240"/>
      <c r="K178" s="276"/>
    </row>
    <row r="179" spans="1:11" ht="15.75">
      <c r="A179" s="274"/>
      <c r="B179" s="274"/>
      <c r="C179" s="274"/>
      <c r="D179" s="274"/>
      <c r="E179" s="240"/>
      <c r="F179" s="240"/>
      <c r="G179" s="240"/>
      <c r="H179" s="240"/>
      <c r="I179" s="240"/>
      <c r="J179" s="240"/>
      <c r="K179" s="276"/>
    </row>
    <row r="180" spans="1:11" ht="15.75">
      <c r="A180" s="274"/>
      <c r="B180" s="274"/>
      <c r="C180" s="274"/>
      <c r="D180" s="274"/>
      <c r="E180" s="240"/>
      <c r="F180" s="240"/>
      <c r="G180" s="240"/>
      <c r="H180" s="240"/>
      <c r="I180" s="240"/>
      <c r="J180" s="240"/>
      <c r="K180" s="276"/>
    </row>
    <row r="181" spans="1:11" ht="15.75">
      <c r="A181" s="274"/>
      <c r="B181" s="274"/>
      <c r="C181" s="274"/>
      <c r="D181" s="274"/>
      <c r="E181" s="240"/>
      <c r="F181" s="240"/>
      <c r="G181" s="240"/>
      <c r="H181" s="240"/>
      <c r="I181" s="240"/>
      <c r="J181" s="240"/>
      <c r="K181" s="276"/>
    </row>
    <row r="182" spans="1:11" ht="15.75">
      <c r="A182" s="274"/>
      <c r="B182" s="274"/>
      <c r="C182" s="274"/>
      <c r="D182" s="274"/>
      <c r="E182" s="240"/>
      <c r="F182" s="240"/>
      <c r="G182" s="240"/>
      <c r="H182" s="240"/>
      <c r="I182" s="240"/>
      <c r="J182" s="240"/>
      <c r="K182" s="276"/>
    </row>
    <row r="183" spans="1:11" ht="15.75">
      <c r="A183" s="274"/>
      <c r="B183" s="274"/>
      <c r="C183" s="274"/>
      <c r="D183" s="274"/>
      <c r="E183" s="240"/>
      <c r="F183" s="240"/>
      <c r="G183" s="240"/>
      <c r="H183" s="240"/>
      <c r="I183" s="240"/>
      <c r="J183" s="240"/>
      <c r="K183" s="276"/>
    </row>
    <row r="184" spans="1:11" ht="15.75">
      <c r="A184" s="274"/>
      <c r="B184" s="274"/>
      <c r="C184" s="274"/>
      <c r="D184" s="274"/>
      <c r="E184" s="240"/>
      <c r="F184" s="240"/>
      <c r="G184" s="240"/>
      <c r="H184" s="240"/>
      <c r="I184" s="240"/>
      <c r="J184" s="240"/>
      <c r="K184" s="276"/>
    </row>
    <row r="185" spans="1:11" ht="15.75">
      <c r="A185" s="274"/>
      <c r="B185" s="274"/>
      <c r="C185" s="274"/>
      <c r="D185" s="274"/>
      <c r="E185" s="240"/>
      <c r="F185" s="240"/>
      <c r="G185" s="240"/>
      <c r="H185" s="240"/>
      <c r="I185" s="240"/>
      <c r="J185" s="240"/>
      <c r="K185" s="276"/>
    </row>
    <row r="186" spans="1:11" ht="15.75">
      <c r="A186" s="274"/>
      <c r="B186" s="274"/>
      <c r="C186" s="274"/>
      <c r="D186" s="274"/>
      <c r="E186" s="240"/>
      <c r="F186" s="240"/>
      <c r="G186" s="240"/>
      <c r="H186" s="240"/>
      <c r="I186" s="240"/>
      <c r="J186" s="240"/>
      <c r="K186" s="276"/>
    </row>
    <row r="187" spans="1:11" ht="15.75">
      <c r="A187" s="274"/>
      <c r="B187" s="274"/>
      <c r="C187" s="274"/>
      <c r="D187" s="274"/>
      <c r="E187" s="240"/>
      <c r="F187" s="240"/>
      <c r="G187" s="240"/>
      <c r="H187" s="240"/>
      <c r="I187" s="240"/>
      <c r="J187" s="240"/>
      <c r="K187" s="276"/>
    </row>
    <row r="188" spans="1:11" ht="15.75">
      <c r="A188" s="274"/>
      <c r="B188" s="274"/>
      <c r="C188" s="274"/>
      <c r="D188" s="274"/>
      <c r="E188" s="240"/>
      <c r="F188" s="240"/>
      <c r="G188" s="240"/>
      <c r="H188" s="240"/>
      <c r="I188" s="240"/>
      <c r="J188" s="240"/>
      <c r="K188" s="276"/>
    </row>
    <row r="189" spans="1:11" ht="15.75">
      <c r="A189" s="274"/>
      <c r="B189" s="274"/>
      <c r="C189" s="274"/>
      <c r="D189" s="274"/>
      <c r="E189" s="240"/>
      <c r="F189" s="240"/>
      <c r="G189" s="240"/>
      <c r="H189" s="240"/>
      <c r="I189" s="240"/>
      <c r="J189" s="240"/>
      <c r="K189" s="276"/>
    </row>
    <row r="190" spans="1:11" ht="15.75">
      <c r="A190" s="274"/>
      <c r="B190" s="274"/>
      <c r="C190" s="274"/>
      <c r="D190" s="274"/>
      <c r="E190" s="240"/>
      <c r="F190" s="240"/>
      <c r="G190" s="240"/>
      <c r="H190" s="240"/>
      <c r="I190" s="240"/>
      <c r="J190" s="240"/>
      <c r="K190" s="276"/>
    </row>
    <row r="191" spans="1:11" ht="15.75">
      <c r="A191" s="274"/>
      <c r="B191" s="274"/>
      <c r="C191" s="274"/>
      <c r="D191" s="274"/>
      <c r="E191" s="240"/>
      <c r="F191" s="240"/>
      <c r="G191" s="240"/>
      <c r="H191" s="240"/>
      <c r="I191" s="240"/>
      <c r="J191" s="240"/>
      <c r="K191" s="276"/>
    </row>
    <row r="192" spans="1:11" ht="15.75">
      <c r="A192" s="274"/>
      <c r="B192" s="274"/>
      <c r="C192" s="274"/>
      <c r="D192" s="274"/>
      <c r="E192" s="240"/>
      <c r="F192" s="240"/>
      <c r="G192" s="240"/>
      <c r="H192" s="240"/>
      <c r="I192" s="240"/>
      <c r="J192" s="240"/>
      <c r="K192" s="276"/>
    </row>
    <row r="193" spans="1:11" ht="15.75">
      <c r="A193" s="274"/>
      <c r="B193" s="274"/>
      <c r="C193" s="274"/>
      <c r="D193" s="274"/>
      <c r="E193" s="240"/>
      <c r="F193" s="240"/>
      <c r="G193" s="240"/>
      <c r="H193" s="240"/>
      <c r="I193" s="240"/>
      <c r="J193" s="240"/>
      <c r="K193" s="276"/>
    </row>
    <row r="194" spans="1:11" ht="15.75">
      <c r="A194" s="274"/>
      <c r="B194" s="274"/>
      <c r="C194" s="274"/>
      <c r="D194" s="274"/>
      <c r="E194" s="240"/>
      <c r="F194" s="240"/>
      <c r="G194" s="240"/>
      <c r="H194" s="240"/>
      <c r="I194" s="240"/>
      <c r="J194" s="240"/>
      <c r="K194" s="276"/>
    </row>
    <row r="195" spans="1:11" ht="15.75">
      <c r="A195" s="274"/>
      <c r="B195" s="274"/>
      <c r="C195" s="274"/>
      <c r="D195" s="274"/>
      <c r="E195" s="240"/>
      <c r="F195" s="240"/>
      <c r="G195" s="240"/>
      <c r="H195" s="240"/>
      <c r="I195" s="240"/>
      <c r="J195" s="240"/>
      <c r="K195" s="276"/>
    </row>
    <row r="196" spans="1:11" ht="15.75">
      <c r="A196" s="274"/>
      <c r="B196" s="274"/>
      <c r="C196" s="274"/>
      <c r="D196" s="274"/>
      <c r="E196" s="240"/>
      <c r="F196" s="240"/>
      <c r="G196" s="240"/>
      <c r="H196" s="240"/>
      <c r="I196" s="240"/>
      <c r="J196" s="240"/>
      <c r="K196" s="276"/>
    </row>
    <row r="197" spans="1:11" ht="15.75">
      <c r="A197" s="274"/>
      <c r="B197" s="274"/>
      <c r="C197" s="274"/>
      <c r="D197" s="274"/>
      <c r="E197" s="240"/>
      <c r="F197" s="240"/>
      <c r="G197" s="240"/>
      <c r="H197" s="240"/>
      <c r="I197" s="240"/>
      <c r="J197" s="240"/>
      <c r="K197" s="276"/>
    </row>
    <row r="198" spans="1:11" ht="15.75">
      <c r="A198" s="274"/>
      <c r="B198" s="274"/>
      <c r="C198" s="274"/>
      <c r="D198" s="274"/>
      <c r="E198" s="240"/>
      <c r="F198" s="240"/>
      <c r="G198" s="240"/>
      <c r="H198" s="240"/>
      <c r="I198" s="240"/>
      <c r="J198" s="240"/>
      <c r="K198" s="276"/>
    </row>
    <row r="199" spans="1:11" ht="15.75">
      <c r="A199" s="274"/>
      <c r="B199" s="274"/>
      <c r="C199" s="274"/>
      <c r="D199" s="274"/>
      <c r="E199" s="240"/>
      <c r="F199" s="240"/>
      <c r="G199" s="240"/>
      <c r="H199" s="240"/>
      <c r="I199" s="240"/>
      <c r="J199" s="240"/>
      <c r="K199" s="276"/>
    </row>
    <row r="200" spans="1:11" ht="15.75">
      <c r="A200" s="274"/>
      <c r="B200" s="274"/>
      <c r="C200" s="274"/>
      <c r="D200" s="274"/>
      <c r="E200" s="240"/>
      <c r="F200" s="240"/>
      <c r="G200" s="240"/>
      <c r="H200" s="240"/>
      <c r="I200" s="240"/>
      <c r="J200" s="240"/>
      <c r="K200" s="276"/>
    </row>
    <row r="201" spans="1:11" ht="15.75">
      <c r="A201" s="274"/>
      <c r="B201" s="274"/>
      <c r="C201" s="274"/>
      <c r="D201" s="274"/>
      <c r="E201" s="240"/>
      <c r="F201" s="240"/>
      <c r="G201" s="240"/>
      <c r="H201" s="240"/>
      <c r="I201" s="240"/>
      <c r="J201" s="240"/>
      <c r="K201" s="276"/>
    </row>
    <row r="202" spans="1:11" ht="15.75">
      <c r="A202" s="274"/>
      <c r="B202" s="274"/>
      <c r="C202" s="274"/>
      <c r="D202" s="274"/>
      <c r="E202" s="240"/>
      <c r="F202" s="240"/>
      <c r="G202" s="240"/>
      <c r="H202" s="240"/>
      <c r="I202" s="240"/>
      <c r="J202" s="240"/>
      <c r="K202" s="276"/>
    </row>
    <row r="203" spans="1:11" ht="15.75">
      <c r="A203" s="274"/>
      <c r="B203" s="274"/>
      <c r="C203" s="274"/>
      <c r="D203" s="274"/>
      <c r="E203" s="240"/>
      <c r="F203" s="240"/>
      <c r="G203" s="240"/>
      <c r="H203" s="240"/>
      <c r="I203" s="240"/>
      <c r="J203" s="240"/>
      <c r="K203" s="276"/>
    </row>
    <row r="204" spans="1:11" ht="15.75">
      <c r="A204" s="274"/>
      <c r="B204" s="274"/>
      <c r="C204" s="274"/>
      <c r="D204" s="274"/>
      <c r="E204" s="240"/>
      <c r="F204" s="240"/>
      <c r="G204" s="240"/>
      <c r="H204" s="240"/>
      <c r="I204" s="240"/>
      <c r="J204" s="240"/>
      <c r="K204" s="276"/>
    </row>
    <row r="205" spans="1:11" ht="15.75">
      <c r="A205" s="274"/>
      <c r="B205" s="274"/>
      <c r="C205" s="274"/>
      <c r="D205" s="274"/>
      <c r="E205" s="240"/>
      <c r="F205" s="240"/>
      <c r="G205" s="240"/>
      <c r="H205" s="240"/>
      <c r="I205" s="240"/>
      <c r="J205" s="240"/>
      <c r="K205" s="276"/>
    </row>
    <row r="206" spans="1:11" ht="15.75">
      <c r="A206" s="274"/>
      <c r="B206" s="274"/>
      <c r="C206" s="274"/>
      <c r="D206" s="274"/>
      <c r="E206" s="240"/>
      <c r="F206" s="240"/>
      <c r="G206" s="240"/>
      <c r="H206" s="240"/>
      <c r="I206" s="240"/>
      <c r="J206" s="240"/>
      <c r="K206" s="276"/>
    </row>
    <row r="207" spans="1:11" ht="15.75">
      <c r="A207" s="274"/>
      <c r="B207" s="274"/>
      <c r="C207" s="274"/>
      <c r="D207" s="274"/>
      <c r="E207" s="240"/>
      <c r="F207" s="240"/>
      <c r="G207" s="240"/>
      <c r="H207" s="240"/>
      <c r="I207" s="240"/>
      <c r="J207" s="240"/>
      <c r="K207" s="276"/>
    </row>
    <row r="208" spans="1:11" ht="15.75">
      <c r="A208" s="274"/>
      <c r="B208" s="274"/>
      <c r="C208" s="274"/>
      <c r="D208" s="274"/>
      <c r="E208" s="240"/>
      <c r="F208" s="240"/>
      <c r="G208" s="240"/>
      <c r="H208" s="240"/>
      <c r="I208" s="240"/>
      <c r="J208" s="240"/>
      <c r="K208" s="276"/>
    </row>
    <row r="209" spans="1:11" ht="15.75">
      <c r="A209" s="274"/>
      <c r="B209" s="274"/>
      <c r="C209" s="274"/>
      <c r="D209" s="274"/>
      <c r="E209" s="240"/>
      <c r="F209" s="240"/>
      <c r="G209" s="240"/>
      <c r="H209" s="240"/>
      <c r="I209" s="240"/>
      <c r="J209" s="240"/>
      <c r="K209" s="276"/>
    </row>
    <row r="210" spans="1:11" ht="15.75">
      <c r="A210" s="274"/>
      <c r="B210" s="274"/>
      <c r="C210" s="274"/>
      <c r="D210" s="274"/>
      <c r="E210" s="240"/>
      <c r="F210" s="240"/>
      <c r="G210" s="240"/>
      <c r="H210" s="240"/>
      <c r="I210" s="240"/>
      <c r="J210" s="240"/>
      <c r="K210" s="276"/>
    </row>
    <row r="211" spans="1:11" ht="15.75">
      <c r="A211" s="274"/>
      <c r="B211" s="274"/>
      <c r="C211" s="274"/>
      <c r="D211" s="274"/>
      <c r="E211" s="240"/>
      <c r="F211" s="240"/>
      <c r="G211" s="240"/>
      <c r="H211" s="240"/>
      <c r="I211" s="240"/>
      <c r="J211" s="240"/>
      <c r="K211" s="276"/>
    </row>
    <row r="212" spans="1:11" ht="15.75">
      <c r="A212" s="274"/>
      <c r="B212" s="274"/>
      <c r="C212" s="274"/>
      <c r="D212" s="274"/>
      <c r="E212" s="240"/>
      <c r="F212" s="240"/>
      <c r="G212" s="240"/>
      <c r="H212" s="240"/>
      <c r="I212" s="240"/>
      <c r="J212" s="240"/>
      <c r="K212" s="276"/>
    </row>
    <row r="213" spans="1:11" ht="15.75">
      <c r="A213" s="274"/>
      <c r="B213" s="274"/>
      <c r="C213" s="274"/>
      <c r="D213" s="274"/>
      <c r="E213" s="240"/>
      <c r="F213" s="240"/>
      <c r="G213" s="240"/>
      <c r="H213" s="240"/>
      <c r="I213" s="240"/>
      <c r="J213" s="240"/>
      <c r="K213" s="276"/>
    </row>
    <row r="214" spans="1:11" ht="15.75">
      <c r="A214" s="274"/>
      <c r="B214" s="274"/>
      <c r="C214" s="274"/>
      <c r="D214" s="274"/>
      <c r="E214" s="240"/>
      <c r="F214" s="240"/>
      <c r="G214" s="240"/>
      <c r="H214" s="240"/>
      <c r="I214" s="240"/>
      <c r="J214" s="240"/>
      <c r="K214" s="276"/>
    </row>
    <row r="215" spans="1:11" ht="15.75">
      <c r="A215" s="274"/>
      <c r="B215" s="274"/>
      <c r="C215" s="274"/>
      <c r="D215" s="274"/>
      <c r="E215" s="240"/>
      <c r="F215" s="240"/>
      <c r="G215" s="240"/>
      <c r="H215" s="240"/>
      <c r="I215" s="240"/>
      <c r="J215" s="240"/>
      <c r="K215" s="276"/>
    </row>
    <row r="216" spans="1:11" ht="15.75">
      <c r="A216" s="274"/>
      <c r="B216" s="274"/>
      <c r="C216" s="274"/>
      <c r="D216" s="274"/>
      <c r="E216" s="240"/>
      <c r="F216" s="240"/>
      <c r="G216" s="240"/>
      <c r="H216" s="240"/>
      <c r="I216" s="240"/>
      <c r="J216" s="240"/>
      <c r="K216" s="276"/>
    </row>
    <row r="217" spans="1:11" ht="15.75">
      <c r="A217" s="274"/>
      <c r="B217" s="274"/>
      <c r="C217" s="274"/>
      <c r="D217" s="274"/>
      <c r="E217" s="240"/>
      <c r="F217" s="240"/>
      <c r="G217" s="240"/>
      <c r="H217" s="240"/>
      <c r="I217" s="240"/>
      <c r="J217" s="240"/>
      <c r="K217" s="276"/>
    </row>
    <row r="218" spans="1:11" ht="15.75">
      <c r="A218" s="274"/>
      <c r="B218" s="274"/>
      <c r="C218" s="274"/>
      <c r="D218" s="274"/>
      <c r="E218" s="240"/>
      <c r="F218" s="240"/>
      <c r="G218" s="240"/>
      <c r="H218" s="240"/>
      <c r="I218" s="240"/>
      <c r="J218" s="240"/>
      <c r="K218" s="276"/>
    </row>
    <row r="219" spans="1:11" ht="15.75">
      <c r="A219" s="274"/>
      <c r="B219" s="274"/>
      <c r="C219" s="274"/>
      <c r="D219" s="274"/>
      <c r="E219" s="240"/>
      <c r="F219" s="240"/>
      <c r="G219" s="240"/>
      <c r="H219" s="240"/>
      <c r="I219" s="240"/>
      <c r="J219" s="240"/>
      <c r="K219" s="276"/>
    </row>
    <row r="220" spans="1:11" ht="15.75">
      <c r="A220" s="274"/>
      <c r="B220" s="274"/>
      <c r="C220" s="274"/>
      <c r="D220" s="274"/>
      <c r="E220" s="240"/>
      <c r="F220" s="240"/>
      <c r="G220" s="240"/>
      <c r="H220" s="240"/>
      <c r="I220" s="240"/>
      <c r="J220" s="240"/>
      <c r="K220" s="276"/>
    </row>
    <row r="221" spans="1:11" ht="15.75">
      <c r="A221" s="274"/>
      <c r="B221" s="274"/>
      <c r="C221" s="274"/>
      <c r="D221" s="274"/>
      <c r="E221" s="240"/>
      <c r="F221" s="240"/>
      <c r="G221" s="240"/>
      <c r="H221" s="240"/>
      <c r="I221" s="240"/>
      <c r="J221" s="240"/>
      <c r="K221" s="276"/>
    </row>
    <row r="222" spans="1:11" ht="15.75">
      <c r="A222" s="274"/>
      <c r="B222" s="274"/>
      <c r="C222" s="274"/>
      <c r="D222" s="274"/>
      <c r="E222" s="240"/>
      <c r="F222" s="240"/>
      <c r="G222" s="240"/>
      <c r="H222" s="240"/>
      <c r="I222" s="240"/>
      <c r="J222" s="240"/>
      <c r="K222" s="276"/>
    </row>
    <row r="223" spans="1:11" ht="15.75">
      <c r="A223" s="274"/>
      <c r="B223" s="274"/>
      <c r="C223" s="274"/>
      <c r="D223" s="274"/>
      <c r="E223" s="240"/>
      <c r="F223" s="240"/>
      <c r="G223" s="240"/>
      <c r="H223" s="240"/>
      <c r="I223" s="240"/>
      <c r="J223" s="240"/>
      <c r="K223" s="276"/>
    </row>
    <row r="224" spans="1:11" ht="15.75">
      <c r="A224" s="274"/>
      <c r="B224" s="274"/>
      <c r="C224" s="274"/>
      <c r="D224" s="274"/>
      <c r="E224" s="240"/>
      <c r="F224" s="240"/>
      <c r="G224" s="240"/>
      <c r="H224" s="240"/>
      <c r="I224" s="240"/>
      <c r="J224" s="240"/>
      <c r="K224" s="276"/>
    </row>
    <row r="225" spans="1:11" ht="15.75">
      <c r="A225" s="274"/>
      <c r="B225" s="274"/>
      <c r="C225" s="274"/>
      <c r="D225" s="274"/>
      <c r="E225" s="240"/>
      <c r="F225" s="240"/>
      <c r="G225" s="240"/>
      <c r="H225" s="240"/>
      <c r="I225" s="240"/>
      <c r="J225" s="240"/>
      <c r="K225" s="276"/>
    </row>
    <row r="226" spans="1:11" ht="15.75">
      <c r="A226" s="274"/>
      <c r="B226" s="274"/>
      <c r="C226" s="274"/>
      <c r="D226" s="274"/>
      <c r="E226" s="240"/>
      <c r="F226" s="240"/>
      <c r="G226" s="240"/>
      <c r="H226" s="240"/>
      <c r="I226" s="240"/>
      <c r="J226" s="240"/>
      <c r="K226" s="276"/>
    </row>
    <row r="227" spans="1:11" ht="15.75">
      <c r="A227" s="274"/>
      <c r="B227" s="274"/>
      <c r="C227" s="274"/>
      <c r="D227" s="274"/>
      <c r="E227" s="240"/>
      <c r="F227" s="240"/>
      <c r="G227" s="240"/>
      <c r="H227" s="240"/>
      <c r="I227" s="240"/>
      <c r="J227" s="240"/>
      <c r="K227" s="276"/>
    </row>
    <row r="228" spans="1:11" ht="15.75">
      <c r="A228" s="274"/>
      <c r="B228" s="274"/>
      <c r="C228" s="274"/>
      <c r="D228" s="274"/>
      <c r="E228" s="240"/>
      <c r="F228" s="240"/>
      <c r="G228" s="240"/>
      <c r="H228" s="240"/>
      <c r="I228" s="240"/>
      <c r="J228" s="240"/>
      <c r="K228" s="276"/>
    </row>
    <row r="229" spans="1:11" ht="15.75">
      <c r="A229" s="274"/>
      <c r="B229" s="274"/>
      <c r="C229" s="274"/>
      <c r="D229" s="274"/>
      <c r="E229" s="240"/>
      <c r="F229" s="240"/>
      <c r="G229" s="240"/>
      <c r="H229" s="240"/>
      <c r="I229" s="240"/>
      <c r="J229" s="240"/>
      <c r="K229" s="276"/>
    </row>
    <row r="230" spans="1:11" ht="15.75">
      <c r="A230" s="274"/>
      <c r="B230" s="274"/>
      <c r="C230" s="274"/>
      <c r="D230" s="274"/>
      <c r="E230" s="240"/>
      <c r="F230" s="240"/>
      <c r="G230" s="240"/>
      <c r="H230" s="240"/>
      <c r="I230" s="240"/>
      <c r="J230" s="240"/>
      <c r="K230" s="276"/>
    </row>
    <row r="231" spans="1:11" ht="15.75">
      <c r="A231" s="274"/>
      <c r="B231" s="274"/>
      <c r="C231" s="274"/>
      <c r="D231" s="274"/>
      <c r="E231" s="240"/>
      <c r="F231" s="240"/>
      <c r="G231" s="240"/>
      <c r="H231" s="240"/>
      <c r="I231" s="240"/>
      <c r="J231" s="240"/>
      <c r="K231" s="276"/>
    </row>
    <row r="232" spans="1:11" ht="15.75">
      <c r="A232" s="274"/>
      <c r="B232" s="274"/>
      <c r="C232" s="274"/>
      <c r="D232" s="274"/>
      <c r="E232" s="240"/>
      <c r="F232" s="240"/>
      <c r="G232" s="240"/>
      <c r="H232" s="240"/>
      <c r="I232" s="240"/>
      <c r="J232" s="240"/>
      <c r="K232" s="276"/>
    </row>
    <row r="233" spans="1:11" ht="15.75">
      <c r="A233" s="274"/>
      <c r="B233" s="274"/>
      <c r="C233" s="274"/>
      <c r="D233" s="274"/>
      <c r="E233" s="240"/>
      <c r="F233" s="240"/>
      <c r="G233" s="240"/>
      <c r="H233" s="240"/>
      <c r="I233" s="240"/>
      <c r="J233" s="240"/>
      <c r="K233" s="276"/>
    </row>
    <row r="234" spans="1:11" ht="15.75">
      <c r="A234" s="274"/>
      <c r="B234" s="274"/>
      <c r="C234" s="274"/>
      <c r="D234" s="274"/>
      <c r="E234" s="240"/>
      <c r="F234" s="240"/>
      <c r="G234" s="240"/>
      <c r="H234" s="240"/>
      <c r="I234" s="240"/>
      <c r="J234" s="240"/>
      <c r="K234" s="276"/>
    </row>
    <row r="235" spans="1:11" ht="15.75">
      <c r="A235" s="274"/>
      <c r="B235" s="274"/>
      <c r="C235" s="274"/>
      <c r="D235" s="274"/>
      <c r="E235" s="240"/>
      <c r="F235" s="240"/>
      <c r="G235" s="240"/>
      <c r="H235" s="240"/>
      <c r="I235" s="240"/>
      <c r="J235" s="240"/>
      <c r="K235" s="276"/>
    </row>
    <row r="236" spans="1:11" ht="15.75">
      <c r="A236" s="274"/>
      <c r="B236" s="274"/>
      <c r="C236" s="274"/>
      <c r="D236" s="274"/>
      <c r="E236" s="240"/>
      <c r="F236" s="240"/>
      <c r="G236" s="240"/>
      <c r="H236" s="240"/>
      <c r="I236" s="240"/>
      <c r="J236" s="240"/>
      <c r="K236" s="276"/>
    </row>
    <row r="237" spans="1:11" ht="15.75">
      <c r="A237" s="274"/>
      <c r="B237" s="274"/>
      <c r="C237" s="274"/>
      <c r="D237" s="274"/>
      <c r="E237" s="240"/>
      <c r="F237" s="240"/>
      <c r="G237" s="240"/>
      <c r="H237" s="240"/>
      <c r="I237" s="240"/>
      <c r="J237" s="240"/>
      <c r="K237" s="276"/>
    </row>
    <row r="238" spans="1:11" ht="15.75">
      <c r="A238" s="274"/>
      <c r="B238" s="274"/>
      <c r="C238" s="274"/>
      <c r="D238" s="274"/>
      <c r="E238" s="240"/>
      <c r="F238" s="240"/>
      <c r="G238" s="240"/>
      <c r="H238" s="240"/>
      <c r="I238" s="240"/>
      <c r="J238" s="240"/>
      <c r="K238" s="276"/>
    </row>
    <row r="239" spans="1:11" ht="15.75">
      <c r="A239" s="274"/>
      <c r="B239" s="274"/>
      <c r="C239" s="274"/>
      <c r="D239" s="274"/>
      <c r="E239" s="240"/>
      <c r="F239" s="240"/>
      <c r="G239" s="240"/>
      <c r="H239" s="240"/>
      <c r="I239" s="240"/>
      <c r="J239" s="240"/>
      <c r="K239" s="276"/>
    </row>
    <row r="240" spans="1:11" ht="15.75">
      <c r="A240" s="274"/>
      <c r="B240" s="274"/>
      <c r="C240" s="274"/>
      <c r="D240" s="274"/>
      <c r="E240" s="240"/>
      <c r="F240" s="240"/>
      <c r="G240" s="240"/>
      <c r="H240" s="240"/>
      <c r="I240" s="240"/>
      <c r="J240" s="240"/>
      <c r="K240" s="276"/>
    </row>
    <row r="241" spans="1:11" ht="15.75">
      <c r="A241" s="274"/>
      <c r="B241" s="274"/>
      <c r="C241" s="274"/>
      <c r="D241" s="274"/>
      <c r="E241" s="240"/>
      <c r="F241" s="240"/>
      <c r="G241" s="240"/>
      <c r="H241" s="240"/>
      <c r="I241" s="240"/>
      <c r="J241" s="240"/>
      <c r="K241" s="276"/>
    </row>
    <row r="242" spans="1:11" ht="15.75">
      <c r="A242" s="274"/>
      <c r="B242" s="274"/>
      <c r="C242" s="274"/>
      <c r="D242" s="274"/>
      <c r="E242" s="240"/>
      <c r="F242" s="240"/>
      <c r="G242" s="240"/>
      <c r="H242" s="240"/>
      <c r="I242" s="240"/>
      <c r="J242" s="240"/>
      <c r="K242" s="276"/>
    </row>
    <row r="243" spans="1:11" ht="15.75">
      <c r="A243" s="274"/>
      <c r="B243" s="274"/>
      <c r="C243" s="274"/>
      <c r="D243" s="274"/>
      <c r="E243" s="240"/>
      <c r="F243" s="240"/>
      <c r="G243" s="240"/>
      <c r="H243" s="240"/>
      <c r="I243" s="240"/>
      <c r="J243" s="240"/>
      <c r="K243" s="276"/>
    </row>
    <row r="244" spans="1:11" ht="15.75">
      <c r="A244" s="274"/>
      <c r="B244" s="274"/>
      <c r="C244" s="274"/>
      <c r="D244" s="274"/>
      <c r="E244" s="240"/>
      <c r="F244" s="240"/>
      <c r="G244" s="240"/>
      <c r="H244" s="240"/>
      <c r="I244" s="240"/>
      <c r="J244" s="240"/>
      <c r="K244" s="276"/>
    </row>
    <row r="245" spans="1:11" ht="15.75">
      <c r="A245" s="274"/>
      <c r="B245" s="274"/>
      <c r="C245" s="274"/>
      <c r="D245" s="274"/>
      <c r="E245" s="240"/>
      <c r="F245" s="240"/>
      <c r="G245" s="240"/>
      <c r="H245" s="240"/>
      <c r="I245" s="240"/>
      <c r="J245" s="240"/>
      <c r="K245" s="276"/>
    </row>
    <row r="246" spans="1:11" ht="15.75">
      <c r="A246" s="274"/>
      <c r="B246" s="274"/>
      <c r="C246" s="274"/>
      <c r="D246" s="274"/>
      <c r="E246" s="240"/>
      <c r="F246" s="240"/>
      <c r="G246" s="240"/>
      <c r="H246" s="240"/>
      <c r="I246" s="240"/>
      <c r="J246" s="240"/>
      <c r="K246" s="276"/>
    </row>
    <row r="247" spans="1:11" ht="15.75">
      <c r="A247" s="274"/>
      <c r="B247" s="274"/>
      <c r="C247" s="274"/>
      <c r="D247" s="274"/>
      <c r="E247" s="240"/>
      <c r="F247" s="240"/>
      <c r="G247" s="240"/>
      <c r="H247" s="240"/>
      <c r="I247" s="240"/>
      <c r="J247" s="240"/>
      <c r="K247" s="276"/>
    </row>
    <row r="248" spans="1:11" ht="15.75">
      <c r="A248" s="274"/>
      <c r="B248" s="274"/>
      <c r="C248" s="274"/>
      <c r="D248" s="274"/>
      <c r="E248" s="240"/>
      <c r="F248" s="240"/>
      <c r="G248" s="240"/>
      <c r="H248" s="240"/>
      <c r="I248" s="240"/>
      <c r="J248" s="240"/>
      <c r="K248" s="276"/>
    </row>
    <row r="249" spans="1:11" ht="15.75">
      <c r="A249" s="274"/>
      <c r="B249" s="274"/>
      <c r="C249" s="274"/>
      <c r="D249" s="274"/>
      <c r="E249" s="240"/>
      <c r="F249" s="240"/>
      <c r="G249" s="240"/>
      <c r="H249" s="240"/>
      <c r="I249" s="240"/>
      <c r="J249" s="240"/>
      <c r="K249" s="276"/>
    </row>
    <row r="250" spans="1:11" ht="15.75">
      <c r="A250" s="274"/>
      <c r="B250" s="274"/>
      <c r="C250" s="274"/>
      <c r="D250" s="274"/>
      <c r="E250" s="240"/>
      <c r="F250" s="240"/>
      <c r="G250" s="240"/>
      <c r="H250" s="240"/>
      <c r="I250" s="240"/>
      <c r="J250" s="240"/>
      <c r="K250" s="276"/>
    </row>
    <row r="251" spans="1:11" ht="15.75">
      <c r="A251" s="274"/>
      <c r="B251" s="274"/>
      <c r="C251" s="274"/>
      <c r="D251" s="274"/>
      <c r="E251" s="240"/>
      <c r="F251" s="240"/>
      <c r="G251" s="240"/>
      <c r="H251" s="240"/>
      <c r="I251" s="240"/>
      <c r="J251" s="240"/>
      <c r="K251" s="276"/>
    </row>
    <row r="252" spans="1:11" ht="15.75">
      <c r="A252" s="274"/>
      <c r="B252" s="274"/>
      <c r="C252" s="274"/>
      <c r="D252" s="274"/>
      <c r="E252" s="240"/>
      <c r="F252" s="240"/>
      <c r="G252" s="240"/>
      <c r="H252" s="240"/>
      <c r="I252" s="240"/>
      <c r="J252" s="240"/>
      <c r="K252" s="276"/>
    </row>
    <row r="253" spans="1:11" ht="15.75">
      <c r="A253" s="274"/>
      <c r="B253" s="274"/>
      <c r="C253" s="274"/>
      <c r="D253" s="274"/>
      <c r="E253" s="240"/>
      <c r="F253" s="240"/>
      <c r="G253" s="240"/>
      <c r="H253" s="240"/>
      <c r="I253" s="240"/>
      <c r="J253" s="240"/>
      <c r="K253" s="276"/>
    </row>
    <row r="254" spans="1:11" ht="15.75">
      <c r="A254" s="274"/>
      <c r="B254" s="274"/>
      <c r="C254" s="274"/>
      <c r="D254" s="274"/>
      <c r="E254" s="240"/>
      <c r="F254" s="240"/>
      <c r="G254" s="240"/>
      <c r="H254" s="240"/>
      <c r="I254" s="240"/>
      <c r="J254" s="240"/>
      <c r="K254" s="276"/>
    </row>
    <row r="255" spans="1:11" ht="15.75">
      <c r="A255" s="274"/>
      <c r="B255" s="274"/>
      <c r="C255" s="274"/>
      <c r="D255" s="274"/>
      <c r="E255" s="240"/>
      <c r="F255" s="240"/>
      <c r="G255" s="240"/>
      <c r="H255" s="240"/>
      <c r="I255" s="240"/>
      <c r="J255" s="240"/>
      <c r="K255" s="276"/>
    </row>
    <row r="256" spans="1:11" ht="15.75">
      <c r="A256" s="274"/>
      <c r="B256" s="274"/>
      <c r="C256" s="274"/>
      <c r="D256" s="274"/>
      <c r="E256" s="240"/>
      <c r="F256" s="240"/>
      <c r="G256" s="240"/>
      <c r="H256" s="240"/>
      <c r="I256" s="240"/>
      <c r="J256" s="240"/>
      <c r="K256" s="276"/>
    </row>
    <row r="257" spans="1:11" ht="15.75">
      <c r="A257" s="274"/>
      <c r="B257" s="274"/>
      <c r="C257" s="274"/>
      <c r="D257" s="274"/>
      <c r="E257" s="240"/>
      <c r="F257" s="240"/>
      <c r="G257" s="240"/>
      <c r="H257" s="240"/>
      <c r="I257" s="240"/>
      <c r="J257" s="240"/>
      <c r="K257" s="276"/>
    </row>
    <row r="258" spans="1:11" ht="15.75">
      <c r="A258" s="274"/>
      <c r="B258" s="274"/>
      <c r="C258" s="274"/>
      <c r="D258" s="274"/>
      <c r="E258" s="240"/>
      <c r="F258" s="240"/>
      <c r="G258" s="240"/>
      <c r="H258" s="240"/>
      <c r="I258" s="240"/>
      <c r="J258" s="240"/>
      <c r="K258" s="276"/>
    </row>
    <row r="259" spans="1:11" ht="15.75">
      <c r="A259" s="274"/>
      <c r="B259" s="274"/>
      <c r="C259" s="274"/>
      <c r="D259" s="274"/>
      <c r="E259" s="240"/>
      <c r="F259" s="240"/>
      <c r="G259" s="240"/>
      <c r="H259" s="240"/>
      <c r="I259" s="240"/>
      <c r="J259" s="240"/>
      <c r="K259" s="276"/>
    </row>
    <row r="260" spans="1:11" ht="15.75">
      <c r="A260" s="274"/>
      <c r="B260" s="274"/>
      <c r="C260" s="274"/>
      <c r="D260" s="274"/>
      <c r="E260" s="240"/>
      <c r="F260" s="240"/>
      <c r="G260" s="240"/>
      <c r="H260" s="240"/>
      <c r="I260" s="240"/>
      <c r="J260" s="240"/>
      <c r="K260" s="276"/>
    </row>
    <row r="261" spans="1:11" ht="15.75">
      <c r="A261" s="274"/>
      <c r="B261" s="274"/>
      <c r="C261" s="274"/>
      <c r="D261" s="274"/>
      <c r="E261" s="240"/>
      <c r="F261" s="240"/>
      <c r="G261" s="240"/>
      <c r="H261" s="240"/>
      <c r="I261" s="240"/>
      <c r="J261" s="240"/>
      <c r="K261" s="276"/>
    </row>
    <row r="262" spans="1:11" ht="15.75">
      <c r="A262" s="274"/>
      <c r="B262" s="274"/>
      <c r="C262" s="274"/>
      <c r="D262" s="274"/>
      <c r="E262" s="240"/>
      <c r="F262" s="240"/>
      <c r="G262" s="240"/>
      <c r="H262" s="240"/>
      <c r="I262" s="240"/>
      <c r="J262" s="240"/>
      <c r="K262" s="276"/>
    </row>
    <row r="263" spans="1:11" ht="15.75">
      <c r="A263" s="274"/>
      <c r="B263" s="274"/>
      <c r="C263" s="274"/>
      <c r="D263" s="274"/>
      <c r="E263" s="240"/>
      <c r="F263" s="240"/>
      <c r="G263" s="240"/>
      <c r="H263" s="240"/>
      <c r="I263" s="240"/>
      <c r="J263" s="240"/>
      <c r="K263" s="276"/>
    </row>
    <row r="264" spans="1:11" ht="15.75">
      <c r="A264" s="274"/>
      <c r="B264" s="274"/>
      <c r="C264" s="274"/>
      <c r="D264" s="274"/>
      <c r="E264" s="240"/>
      <c r="F264" s="240"/>
      <c r="G264" s="240"/>
      <c r="H264" s="240"/>
      <c r="I264" s="240"/>
      <c r="J264" s="240"/>
      <c r="K264" s="276"/>
    </row>
    <row r="265" spans="1:11" ht="15.75">
      <c r="A265" s="274"/>
      <c r="B265" s="274"/>
      <c r="C265" s="274"/>
      <c r="D265" s="274"/>
      <c r="E265" s="240"/>
      <c r="F265" s="240"/>
      <c r="G265" s="240"/>
      <c r="H265" s="240"/>
      <c r="I265" s="240"/>
      <c r="J265" s="240"/>
      <c r="K265" s="276"/>
    </row>
    <row r="266" spans="1:11" ht="15.75">
      <c r="A266" s="274"/>
      <c r="B266" s="274"/>
      <c r="C266" s="274"/>
      <c r="D266" s="274"/>
      <c r="E266" s="240"/>
      <c r="F266" s="240"/>
      <c r="G266" s="240"/>
      <c r="H266" s="240"/>
      <c r="I266" s="240"/>
      <c r="J266" s="240"/>
      <c r="K266" s="276"/>
    </row>
    <row r="267" spans="1:11" ht="15.75">
      <c r="A267" s="274"/>
      <c r="B267" s="274"/>
      <c r="C267" s="274"/>
      <c r="D267" s="274"/>
      <c r="E267" s="240"/>
      <c r="F267" s="240"/>
      <c r="G267" s="240"/>
      <c r="H267" s="240"/>
      <c r="I267" s="240"/>
      <c r="J267" s="240"/>
      <c r="K267" s="276"/>
    </row>
    <row r="268" spans="1:11" ht="15.75">
      <c r="A268" s="274"/>
      <c r="B268" s="274"/>
      <c r="C268" s="274"/>
      <c r="D268" s="274"/>
      <c r="E268" s="240"/>
      <c r="F268" s="240"/>
      <c r="G268" s="240"/>
      <c r="H268" s="240"/>
      <c r="I268" s="240"/>
      <c r="J268" s="240"/>
      <c r="K268" s="276"/>
    </row>
    <row r="269" spans="1:11" ht="15.75">
      <c r="A269" s="274"/>
      <c r="B269" s="274"/>
      <c r="C269" s="274"/>
      <c r="D269" s="274"/>
      <c r="E269" s="240"/>
      <c r="F269" s="240"/>
      <c r="G269" s="240"/>
      <c r="H269" s="240"/>
      <c r="I269" s="240"/>
      <c r="J269" s="240"/>
      <c r="K269" s="276"/>
    </row>
    <row r="270" spans="1:11" ht="15.75">
      <c r="A270" s="274"/>
      <c r="B270" s="274"/>
      <c r="C270" s="274"/>
      <c r="D270" s="274"/>
      <c r="E270" s="240"/>
      <c r="F270" s="240"/>
      <c r="G270" s="240"/>
      <c r="H270" s="240"/>
      <c r="I270" s="240"/>
      <c r="J270" s="240"/>
      <c r="K270" s="276"/>
    </row>
    <row r="271" spans="1:11" ht="15.75">
      <c r="A271" s="274"/>
      <c r="B271" s="274"/>
      <c r="C271" s="274"/>
      <c r="D271" s="274"/>
      <c r="E271" s="240"/>
      <c r="F271" s="240"/>
      <c r="G271" s="240"/>
      <c r="H271" s="240"/>
      <c r="I271" s="240"/>
      <c r="J271" s="240"/>
      <c r="K271" s="276"/>
    </row>
    <row r="272" spans="1:11" ht="15.75">
      <c r="A272" s="274"/>
      <c r="B272" s="274"/>
      <c r="C272" s="274"/>
      <c r="D272" s="274"/>
      <c r="E272" s="240"/>
      <c r="F272" s="240"/>
      <c r="G272" s="240"/>
      <c r="H272" s="240"/>
      <c r="I272" s="240"/>
      <c r="J272" s="240"/>
      <c r="K272" s="276"/>
    </row>
    <row r="273" spans="1:11" ht="15.75">
      <c r="A273" s="274"/>
      <c r="B273" s="274"/>
      <c r="C273" s="274"/>
      <c r="D273" s="274"/>
      <c r="E273" s="240"/>
      <c r="F273" s="240"/>
      <c r="G273" s="240"/>
      <c r="H273" s="240"/>
      <c r="I273" s="240"/>
      <c r="J273" s="240"/>
      <c r="K273" s="276"/>
    </row>
    <row r="274" spans="1:11" ht="15.75">
      <c r="A274" s="274"/>
      <c r="B274" s="274"/>
      <c r="C274" s="274"/>
      <c r="D274" s="274"/>
      <c r="E274" s="240"/>
      <c r="F274" s="240"/>
      <c r="G274" s="240"/>
      <c r="H274" s="240"/>
      <c r="I274" s="240"/>
      <c r="J274" s="240"/>
      <c r="K274" s="276"/>
    </row>
    <row r="275" spans="1:11" ht="15.75">
      <c r="A275" s="274"/>
      <c r="B275" s="274"/>
      <c r="C275" s="274"/>
      <c r="D275" s="274"/>
      <c r="E275" s="240"/>
      <c r="F275" s="240"/>
      <c r="G275" s="240"/>
      <c r="H275" s="240"/>
      <c r="I275" s="240"/>
      <c r="J275" s="240"/>
      <c r="K275" s="276"/>
    </row>
    <row r="276" spans="1:11" ht="15.75">
      <c r="A276" s="274"/>
      <c r="B276" s="274"/>
      <c r="C276" s="274"/>
      <c r="D276" s="274"/>
      <c r="E276" s="240"/>
      <c r="F276" s="240"/>
      <c r="G276" s="240"/>
      <c r="H276" s="240"/>
      <c r="I276" s="240"/>
      <c r="J276" s="240"/>
      <c r="K276" s="276"/>
    </row>
    <row r="277" spans="1:11" ht="15.75">
      <c r="A277" s="274"/>
      <c r="B277" s="274"/>
      <c r="C277" s="274"/>
      <c r="D277" s="274"/>
      <c r="E277" s="240"/>
      <c r="F277" s="240"/>
      <c r="G277" s="240"/>
      <c r="H277" s="240"/>
      <c r="I277" s="240"/>
      <c r="J277" s="240"/>
      <c r="K277" s="276"/>
    </row>
    <row r="278" spans="1:11" ht="15.75">
      <c r="A278" s="274"/>
      <c r="B278" s="274"/>
      <c r="C278" s="274"/>
      <c r="D278" s="274"/>
      <c r="E278" s="240"/>
      <c r="F278" s="240"/>
      <c r="G278" s="240"/>
      <c r="H278" s="240"/>
      <c r="I278" s="240"/>
      <c r="J278" s="240"/>
      <c r="K278" s="276"/>
    </row>
    <row r="279" spans="1:11" ht="15.75">
      <c r="A279" s="274"/>
      <c r="B279" s="274"/>
      <c r="C279" s="274"/>
      <c r="D279" s="274"/>
      <c r="E279" s="240"/>
      <c r="F279" s="240"/>
      <c r="G279" s="240"/>
      <c r="H279" s="240"/>
      <c r="I279" s="240"/>
      <c r="J279" s="240"/>
      <c r="K279" s="276"/>
    </row>
    <row r="280" spans="1:11" ht="15.75">
      <c r="A280" s="274"/>
      <c r="B280" s="274"/>
      <c r="C280" s="274"/>
      <c r="D280" s="274"/>
      <c r="E280" s="240"/>
      <c r="F280" s="240"/>
      <c r="G280" s="240"/>
      <c r="H280" s="240"/>
      <c r="I280" s="240"/>
      <c r="J280" s="240"/>
      <c r="K280" s="276"/>
    </row>
    <row r="281" spans="1:11" ht="15.75">
      <c r="A281" s="274"/>
      <c r="B281" s="274"/>
      <c r="C281" s="274"/>
      <c r="D281" s="274"/>
      <c r="E281" s="240"/>
      <c r="F281" s="240"/>
      <c r="G281" s="240"/>
      <c r="H281" s="240"/>
      <c r="I281" s="240"/>
      <c r="J281" s="240"/>
      <c r="K281" s="276"/>
    </row>
    <row r="282" spans="1:11" ht="15.75">
      <c r="A282" s="274"/>
      <c r="B282" s="274"/>
      <c r="C282" s="274"/>
      <c r="D282" s="274"/>
      <c r="E282" s="240"/>
      <c r="F282" s="240"/>
      <c r="G282" s="240"/>
      <c r="H282" s="240"/>
      <c r="I282" s="240"/>
      <c r="J282" s="240"/>
      <c r="K282" s="276"/>
    </row>
    <row r="283" spans="1:11" ht="15.75">
      <c r="A283" s="274"/>
      <c r="B283" s="274"/>
      <c r="C283" s="274"/>
      <c r="D283" s="274"/>
      <c r="E283" s="240"/>
      <c r="F283" s="240"/>
      <c r="G283" s="240"/>
      <c r="H283" s="240"/>
      <c r="I283" s="240"/>
      <c r="J283" s="240"/>
      <c r="K283" s="276"/>
    </row>
    <row r="284" spans="1:11" ht="15.75">
      <c r="A284" s="274"/>
      <c r="B284" s="274"/>
      <c r="C284" s="274"/>
      <c r="D284" s="274"/>
      <c r="E284" s="240"/>
      <c r="F284" s="240"/>
      <c r="G284" s="240"/>
      <c r="H284" s="240"/>
      <c r="I284" s="240"/>
      <c r="J284" s="240"/>
      <c r="K284" s="276"/>
    </row>
    <row r="285" spans="1:11" ht="15.75">
      <c r="A285" s="274"/>
      <c r="B285" s="274"/>
      <c r="C285" s="274"/>
      <c r="D285" s="274"/>
      <c r="E285" s="240"/>
      <c r="F285" s="240"/>
      <c r="G285" s="240"/>
      <c r="H285" s="240"/>
      <c r="I285" s="240"/>
      <c r="J285" s="240"/>
      <c r="K285" s="276"/>
    </row>
    <row r="286" spans="1:11" ht="15.75">
      <c r="A286" s="274"/>
      <c r="B286" s="274"/>
      <c r="C286" s="274"/>
      <c r="D286" s="274"/>
      <c r="E286" s="240"/>
      <c r="F286" s="240"/>
      <c r="G286" s="240"/>
      <c r="H286" s="240"/>
      <c r="I286" s="240"/>
      <c r="J286" s="240"/>
      <c r="K286" s="276"/>
    </row>
    <row r="287" spans="1:11" ht="15.75">
      <c r="A287" s="274"/>
      <c r="B287" s="274"/>
      <c r="C287" s="274"/>
      <c r="D287" s="274"/>
      <c r="E287" s="240"/>
      <c r="F287" s="240"/>
      <c r="G287" s="240"/>
      <c r="H287" s="240"/>
      <c r="I287" s="240"/>
      <c r="J287" s="240"/>
      <c r="K287" s="276"/>
    </row>
    <row r="288" spans="1:11" ht="15.75">
      <c r="A288" s="274"/>
      <c r="B288" s="274"/>
      <c r="C288" s="274"/>
      <c r="D288" s="274"/>
      <c r="E288" s="240"/>
      <c r="F288" s="240"/>
      <c r="G288" s="240"/>
      <c r="H288" s="240"/>
      <c r="I288" s="240"/>
      <c r="J288" s="240"/>
      <c r="K288" s="276"/>
    </row>
    <row r="289" spans="1:11" ht="15.75">
      <c r="A289" s="274"/>
      <c r="B289" s="274"/>
      <c r="C289" s="274"/>
      <c r="D289" s="274"/>
      <c r="E289" s="240"/>
      <c r="F289" s="240"/>
      <c r="G289" s="240"/>
      <c r="H289" s="240"/>
      <c r="I289" s="240"/>
      <c r="J289" s="240"/>
      <c r="K289" s="276"/>
    </row>
    <row r="290" spans="1:11" ht="15.75">
      <c r="A290" s="274"/>
      <c r="B290" s="274"/>
      <c r="C290" s="274"/>
      <c r="D290" s="274"/>
      <c r="E290" s="240"/>
      <c r="F290" s="240"/>
      <c r="G290" s="240"/>
      <c r="H290" s="240"/>
      <c r="I290" s="240"/>
      <c r="J290" s="240"/>
      <c r="K290" s="276"/>
    </row>
    <row r="291" spans="1:11" ht="15.75">
      <c r="A291" s="274"/>
      <c r="B291" s="274"/>
      <c r="C291" s="274"/>
      <c r="D291" s="274"/>
      <c r="E291" s="240"/>
      <c r="F291" s="240"/>
      <c r="G291" s="240"/>
      <c r="H291" s="240"/>
      <c r="I291" s="240"/>
      <c r="J291" s="240"/>
      <c r="K291" s="276"/>
    </row>
    <row r="292" spans="1:11" ht="15.75">
      <c r="A292" s="274"/>
      <c r="B292" s="274"/>
      <c r="C292" s="274"/>
      <c r="D292" s="274"/>
      <c r="E292" s="240"/>
      <c r="F292" s="240"/>
      <c r="G292" s="240"/>
      <c r="H292" s="240"/>
      <c r="I292" s="240"/>
      <c r="J292" s="240"/>
      <c r="K292" s="276"/>
    </row>
    <row r="293" spans="1:11" ht="15.75">
      <c r="A293" s="274"/>
      <c r="B293" s="274"/>
      <c r="C293" s="274"/>
      <c r="D293" s="274"/>
      <c r="E293" s="240"/>
      <c r="F293" s="240"/>
      <c r="G293" s="240"/>
      <c r="H293" s="240"/>
      <c r="I293" s="240"/>
      <c r="J293" s="240"/>
      <c r="K293" s="276"/>
    </row>
    <row r="294" spans="1:11" ht="15.75">
      <c r="A294" s="274"/>
      <c r="B294" s="274"/>
      <c r="C294" s="274"/>
      <c r="D294" s="274"/>
      <c r="E294" s="240"/>
      <c r="F294" s="240"/>
      <c r="G294" s="240"/>
      <c r="H294" s="240"/>
      <c r="I294" s="240"/>
      <c r="J294" s="240"/>
      <c r="K294" s="276"/>
    </row>
    <row r="295" spans="1:11" ht="15.75">
      <c r="A295" s="274"/>
      <c r="B295" s="274"/>
      <c r="C295" s="274"/>
      <c r="D295" s="274"/>
      <c r="E295" s="240"/>
      <c r="F295" s="240"/>
      <c r="G295" s="240"/>
      <c r="H295" s="240"/>
      <c r="I295" s="240"/>
      <c r="J295" s="240"/>
      <c r="K295" s="276"/>
    </row>
    <row r="296" spans="1:11" ht="15.75">
      <c r="A296" s="274"/>
      <c r="B296" s="274"/>
      <c r="C296" s="274"/>
      <c r="D296" s="274"/>
      <c r="E296" s="240"/>
      <c r="F296" s="240"/>
      <c r="G296" s="240"/>
      <c r="H296" s="240"/>
      <c r="I296" s="240"/>
      <c r="J296" s="240"/>
      <c r="K296" s="276"/>
    </row>
    <row r="297" spans="1:11" ht="15.75">
      <c r="A297" s="274"/>
      <c r="B297" s="274"/>
      <c r="C297" s="274"/>
      <c r="D297" s="274"/>
      <c r="E297" s="240"/>
      <c r="F297" s="240"/>
      <c r="G297" s="240"/>
      <c r="H297" s="240"/>
      <c r="I297" s="240"/>
      <c r="J297" s="240"/>
      <c r="K297" s="276"/>
    </row>
    <row r="298" spans="1:11" ht="15.75">
      <c r="A298" s="274"/>
      <c r="B298" s="274"/>
      <c r="C298" s="274"/>
      <c r="D298" s="274"/>
      <c r="E298" s="240"/>
      <c r="F298" s="240"/>
      <c r="G298" s="240"/>
      <c r="H298" s="240"/>
      <c r="I298" s="240"/>
      <c r="J298" s="240"/>
      <c r="K298" s="276"/>
    </row>
    <row r="299" spans="1:11" ht="15.75">
      <c r="A299" s="274"/>
      <c r="B299" s="274"/>
      <c r="C299" s="274"/>
      <c r="D299" s="274"/>
      <c r="E299" s="240"/>
      <c r="F299" s="240"/>
      <c r="G299" s="240"/>
      <c r="H299" s="240"/>
      <c r="I299" s="240"/>
      <c r="J299" s="240"/>
      <c r="K299" s="276"/>
    </row>
    <row r="300" spans="1:11" ht="15.75">
      <c r="A300" s="274"/>
      <c r="B300" s="274"/>
      <c r="C300" s="274"/>
      <c r="D300" s="274"/>
      <c r="E300" s="240"/>
      <c r="F300" s="240"/>
      <c r="G300" s="240"/>
      <c r="H300" s="240"/>
      <c r="I300" s="240"/>
      <c r="J300" s="240"/>
      <c r="K300" s="276"/>
    </row>
    <row r="301" spans="1:11" ht="15.75">
      <c r="A301" s="274"/>
      <c r="B301" s="274"/>
      <c r="C301" s="274"/>
      <c r="D301" s="274"/>
      <c r="E301" s="240"/>
      <c r="F301" s="240"/>
      <c r="G301" s="240"/>
      <c r="H301" s="240"/>
      <c r="I301" s="240"/>
      <c r="J301" s="240"/>
      <c r="K301" s="276"/>
    </row>
    <row r="302" spans="1:11" ht="15.75">
      <c r="A302" s="274"/>
      <c r="B302" s="274"/>
      <c r="C302" s="274"/>
      <c r="D302" s="274"/>
      <c r="E302" s="240"/>
      <c r="F302" s="240"/>
      <c r="G302" s="240"/>
      <c r="H302" s="240"/>
      <c r="I302" s="240"/>
      <c r="J302" s="240"/>
      <c r="K302" s="276"/>
    </row>
    <row r="303" spans="1:11" ht="15.75">
      <c r="A303" s="274"/>
      <c r="B303" s="274"/>
      <c r="C303" s="274"/>
      <c r="D303" s="274"/>
      <c r="E303" s="240"/>
      <c r="F303" s="240"/>
      <c r="G303" s="240"/>
      <c r="H303" s="240"/>
      <c r="I303" s="240"/>
      <c r="J303" s="240"/>
      <c r="K303" s="276"/>
    </row>
    <row r="304" spans="1:11" ht="15.75">
      <c r="A304" s="274"/>
      <c r="B304" s="274"/>
      <c r="C304" s="274"/>
      <c r="D304" s="274"/>
      <c r="E304" s="240"/>
      <c r="F304" s="240"/>
      <c r="G304" s="240"/>
      <c r="H304" s="240"/>
      <c r="I304" s="240"/>
      <c r="J304" s="240"/>
      <c r="K304" s="276"/>
    </row>
    <row r="305" spans="1:11" ht="15.75">
      <c r="A305" s="274"/>
      <c r="B305" s="274"/>
      <c r="C305" s="274"/>
      <c r="D305" s="274"/>
      <c r="E305" s="240"/>
      <c r="F305" s="240"/>
      <c r="G305" s="240"/>
      <c r="H305" s="240"/>
      <c r="I305" s="240"/>
      <c r="J305" s="240"/>
      <c r="K305" s="276"/>
    </row>
    <row r="306" spans="1:11" ht="15.75">
      <c r="A306" s="274"/>
      <c r="B306" s="274"/>
      <c r="C306" s="274"/>
      <c r="D306" s="274"/>
      <c r="E306" s="240"/>
      <c r="F306" s="240"/>
      <c r="G306" s="240"/>
      <c r="H306" s="240"/>
      <c r="I306" s="240"/>
      <c r="J306" s="240"/>
      <c r="K306" s="276"/>
    </row>
    <row r="307" spans="1:11" ht="15.75">
      <c r="A307" s="274"/>
      <c r="B307" s="274"/>
      <c r="C307" s="274"/>
      <c r="D307" s="274"/>
      <c r="E307" s="240"/>
      <c r="F307" s="240"/>
      <c r="G307" s="240"/>
      <c r="H307" s="240"/>
      <c r="I307" s="240"/>
      <c r="J307" s="240"/>
      <c r="K307" s="276"/>
    </row>
    <row r="308" spans="1:11" ht="15.75">
      <c r="A308" s="274"/>
      <c r="B308" s="274"/>
      <c r="C308" s="274"/>
      <c r="D308" s="274"/>
      <c r="E308" s="240"/>
      <c r="F308" s="240"/>
      <c r="G308" s="240"/>
      <c r="H308" s="240"/>
      <c r="I308" s="240"/>
      <c r="J308" s="240"/>
      <c r="K308" s="276"/>
    </row>
    <row r="309" spans="1:11" ht="15.75">
      <c r="A309" s="274"/>
      <c r="B309" s="274"/>
      <c r="C309" s="274"/>
      <c r="D309" s="274"/>
      <c r="E309" s="240"/>
      <c r="F309" s="240"/>
      <c r="G309" s="240"/>
      <c r="H309" s="240"/>
      <c r="I309" s="240"/>
      <c r="J309" s="240"/>
      <c r="K309" s="276"/>
    </row>
    <row r="310" spans="1:11" ht="15.75">
      <c r="A310" s="274"/>
      <c r="B310" s="274"/>
      <c r="C310" s="274"/>
      <c r="D310" s="274"/>
      <c r="E310" s="240"/>
      <c r="F310" s="240"/>
      <c r="G310" s="240"/>
      <c r="H310" s="240"/>
      <c r="I310" s="240"/>
      <c r="J310" s="240"/>
      <c r="K310" s="276"/>
    </row>
    <row r="311" spans="1:11" ht="15.75">
      <c r="A311" s="274"/>
      <c r="B311" s="274"/>
      <c r="C311" s="274"/>
      <c r="D311" s="274"/>
      <c r="E311" s="240"/>
      <c r="F311" s="240"/>
      <c r="G311" s="240"/>
      <c r="H311" s="240"/>
      <c r="I311" s="240"/>
      <c r="J311" s="240"/>
      <c r="K311" s="276"/>
    </row>
    <row r="312" spans="1:11" ht="15.75">
      <c r="A312" s="274"/>
      <c r="B312" s="274"/>
      <c r="C312" s="274"/>
      <c r="D312" s="274"/>
      <c r="E312" s="240"/>
      <c r="F312" s="240"/>
      <c r="G312" s="240"/>
      <c r="H312" s="240"/>
      <c r="I312" s="240"/>
      <c r="J312" s="240"/>
      <c r="K312" s="276"/>
    </row>
    <row r="313" spans="1:11" ht="15.75">
      <c r="A313" s="274"/>
      <c r="B313" s="274"/>
      <c r="C313" s="274"/>
      <c r="D313" s="274"/>
      <c r="E313" s="240"/>
      <c r="F313" s="240"/>
      <c r="G313" s="240"/>
      <c r="H313" s="240"/>
      <c r="I313" s="240"/>
      <c r="J313" s="240"/>
      <c r="K313" s="276"/>
    </row>
    <row r="314" spans="1:11" ht="15.75">
      <c r="A314" s="274"/>
      <c r="B314" s="274"/>
      <c r="C314" s="274"/>
      <c r="D314" s="274"/>
      <c r="E314" s="240"/>
      <c r="F314" s="240"/>
      <c r="G314" s="240"/>
      <c r="H314" s="240"/>
      <c r="I314" s="240"/>
      <c r="J314" s="240"/>
      <c r="K314" s="276"/>
    </row>
    <row r="315" spans="1:11" ht="15.75">
      <c r="A315" s="274"/>
      <c r="B315" s="274"/>
      <c r="C315" s="274"/>
      <c r="D315" s="274"/>
      <c r="E315" s="240"/>
      <c r="F315" s="240"/>
      <c r="G315" s="240"/>
      <c r="H315" s="240"/>
      <c r="I315" s="240"/>
      <c r="J315" s="240"/>
      <c r="K315" s="276"/>
    </row>
    <row r="316" spans="1:11" ht="15.75">
      <c r="A316" s="274"/>
      <c r="B316" s="274"/>
      <c r="C316" s="274"/>
      <c r="D316" s="274"/>
      <c r="E316" s="240"/>
      <c r="F316" s="240"/>
      <c r="G316" s="240"/>
      <c r="H316" s="240"/>
      <c r="I316" s="240"/>
      <c r="J316" s="240"/>
      <c r="K316" s="276"/>
    </row>
    <row r="317" spans="1:11" ht="15.75">
      <c r="A317" s="274"/>
      <c r="B317" s="274"/>
      <c r="C317" s="274"/>
      <c r="D317" s="274"/>
      <c r="E317" s="240"/>
      <c r="F317" s="240"/>
      <c r="G317" s="240"/>
      <c r="H317" s="240"/>
      <c r="I317" s="240"/>
      <c r="J317" s="240"/>
      <c r="K317" s="276"/>
    </row>
    <row r="318" spans="1:11" ht="15.75">
      <c r="A318" s="274"/>
      <c r="B318" s="274"/>
      <c r="C318" s="274"/>
      <c r="D318" s="274"/>
      <c r="E318" s="240"/>
      <c r="F318" s="240"/>
      <c r="G318" s="240"/>
      <c r="H318" s="240"/>
      <c r="I318" s="240"/>
      <c r="J318" s="240"/>
      <c r="K318" s="276"/>
    </row>
    <row r="319" spans="1:11" ht="15.75">
      <c r="A319" s="274"/>
      <c r="B319" s="274"/>
      <c r="C319" s="274"/>
      <c r="D319" s="274"/>
      <c r="E319" s="240"/>
      <c r="F319" s="240"/>
      <c r="G319" s="240"/>
      <c r="H319" s="240"/>
      <c r="I319" s="240"/>
      <c r="J319" s="240"/>
      <c r="K319" s="276"/>
    </row>
    <row r="320" spans="1:11" ht="15.75">
      <c r="A320" s="274"/>
      <c r="B320" s="274"/>
      <c r="C320" s="274"/>
      <c r="D320" s="274"/>
      <c r="E320" s="240"/>
      <c r="F320" s="240"/>
      <c r="G320" s="240"/>
      <c r="H320" s="240"/>
      <c r="I320" s="240"/>
      <c r="J320" s="240"/>
      <c r="K320" s="276"/>
    </row>
    <row r="321" spans="1:11" ht="15.75">
      <c r="A321" s="274"/>
      <c r="B321" s="274"/>
      <c r="C321" s="274"/>
      <c r="D321" s="274"/>
      <c r="E321" s="240"/>
      <c r="F321" s="240"/>
      <c r="G321" s="240"/>
      <c r="H321" s="240"/>
      <c r="I321" s="240"/>
      <c r="J321" s="240"/>
      <c r="K321" s="276"/>
    </row>
    <row r="322" spans="1:11" ht="15.75">
      <c r="A322" s="274"/>
      <c r="B322" s="274"/>
      <c r="C322" s="274"/>
      <c r="D322" s="274"/>
      <c r="E322" s="240"/>
      <c r="F322" s="240"/>
      <c r="G322" s="240"/>
      <c r="H322" s="240"/>
      <c r="I322" s="240"/>
      <c r="J322" s="240"/>
      <c r="K322" s="276"/>
    </row>
    <row r="323" spans="1:11" ht="15.75">
      <c r="A323" s="274"/>
      <c r="B323" s="274"/>
      <c r="C323" s="274"/>
      <c r="D323" s="274"/>
      <c r="E323" s="240"/>
      <c r="F323" s="240"/>
      <c r="G323" s="240"/>
      <c r="H323" s="240"/>
      <c r="I323" s="240"/>
      <c r="J323" s="240"/>
      <c r="K323" s="276"/>
    </row>
    <row r="324" spans="1:11" ht="15.75">
      <c r="A324" s="274"/>
      <c r="B324" s="274"/>
      <c r="C324" s="274"/>
      <c r="D324" s="274"/>
      <c r="E324" s="240"/>
      <c r="F324" s="240"/>
      <c r="G324" s="240"/>
      <c r="H324" s="240"/>
      <c r="I324" s="240"/>
      <c r="J324" s="240"/>
      <c r="K324" s="276"/>
    </row>
    <row r="325" spans="1:11" ht="15.75">
      <c r="A325" s="274"/>
      <c r="B325" s="274"/>
      <c r="C325" s="274"/>
      <c r="D325" s="274"/>
      <c r="E325" s="240"/>
      <c r="F325" s="240"/>
      <c r="G325" s="240"/>
      <c r="H325" s="240"/>
      <c r="I325" s="240"/>
      <c r="J325" s="240"/>
      <c r="K325" s="276"/>
    </row>
    <row r="326" spans="1:11" ht="15.75">
      <c r="A326" s="274"/>
      <c r="B326" s="274"/>
      <c r="C326" s="274"/>
      <c r="D326" s="274"/>
      <c r="E326" s="240"/>
      <c r="F326" s="240"/>
      <c r="G326" s="240"/>
      <c r="H326" s="240"/>
      <c r="I326" s="240"/>
      <c r="J326" s="240"/>
      <c r="K326" s="276"/>
    </row>
    <row r="327" spans="1:11" ht="15.75">
      <c r="A327" s="274"/>
      <c r="B327" s="274"/>
      <c r="C327" s="274"/>
      <c r="D327" s="274"/>
      <c r="E327" s="240"/>
      <c r="F327" s="240"/>
      <c r="G327" s="240"/>
      <c r="H327" s="240"/>
      <c r="I327" s="240"/>
      <c r="J327" s="240"/>
      <c r="K327" s="276"/>
    </row>
    <row r="328" spans="1:11" ht="15.75">
      <c r="A328" s="274"/>
      <c r="B328" s="274"/>
      <c r="C328" s="274"/>
      <c r="D328" s="274"/>
      <c r="E328" s="240"/>
      <c r="F328" s="240"/>
      <c r="G328" s="240"/>
      <c r="H328" s="240"/>
      <c r="I328" s="240"/>
      <c r="J328" s="240"/>
      <c r="K328" s="276"/>
    </row>
    <row r="329" spans="1:11" ht="15.75">
      <c r="A329" s="274"/>
      <c r="B329" s="274"/>
      <c r="C329" s="274"/>
      <c r="D329" s="274"/>
      <c r="E329" s="240"/>
      <c r="F329" s="240"/>
      <c r="G329" s="240"/>
      <c r="H329" s="240"/>
      <c r="I329" s="240"/>
      <c r="J329" s="240"/>
      <c r="K329" s="276"/>
    </row>
    <row r="330" spans="1:11" ht="15.75">
      <c r="A330" s="274"/>
      <c r="B330" s="274"/>
      <c r="C330" s="274"/>
      <c r="D330" s="274"/>
      <c r="E330" s="240"/>
      <c r="F330" s="240"/>
      <c r="G330" s="240"/>
      <c r="H330" s="240"/>
      <c r="I330" s="240"/>
      <c r="J330" s="240"/>
      <c r="K330" s="276"/>
    </row>
    <row r="331" spans="1:11" ht="15.75">
      <c r="A331" s="274"/>
      <c r="B331" s="274"/>
      <c r="C331" s="274"/>
      <c r="D331" s="274"/>
      <c r="E331" s="240"/>
      <c r="F331" s="240"/>
      <c r="G331" s="240"/>
      <c r="H331" s="240"/>
      <c r="I331" s="240"/>
      <c r="J331" s="240"/>
      <c r="K331" s="276"/>
    </row>
    <row r="332" spans="1:11" ht="15.75">
      <c r="A332" s="274"/>
      <c r="B332" s="274"/>
      <c r="C332" s="274"/>
      <c r="D332" s="274"/>
      <c r="E332" s="240"/>
      <c r="F332" s="240"/>
      <c r="G332" s="240"/>
      <c r="H332" s="240"/>
      <c r="I332" s="240"/>
      <c r="J332" s="240"/>
      <c r="K332" s="276"/>
    </row>
    <row r="333" spans="1:11" ht="15.75">
      <c r="A333" s="274"/>
      <c r="B333" s="274"/>
      <c r="C333" s="274"/>
      <c r="D333" s="274"/>
      <c r="E333" s="240"/>
      <c r="F333" s="240"/>
      <c r="G333" s="240"/>
      <c r="H333" s="240"/>
      <c r="I333" s="240"/>
      <c r="J333" s="240"/>
      <c r="K333" s="276"/>
    </row>
    <row r="334" spans="1:11" ht="15.75">
      <c r="A334" s="274"/>
      <c r="B334" s="274"/>
      <c r="C334" s="274"/>
      <c r="D334" s="274"/>
      <c r="E334" s="240"/>
      <c r="F334" s="240"/>
      <c r="G334" s="240"/>
      <c r="H334" s="240"/>
      <c r="I334" s="240"/>
      <c r="J334" s="240"/>
      <c r="K334" s="276"/>
    </row>
    <row r="335" spans="1:11" ht="15.75">
      <c r="A335" s="274"/>
      <c r="B335" s="274"/>
      <c r="C335" s="274"/>
      <c r="D335" s="274"/>
      <c r="E335" s="240"/>
      <c r="F335" s="240"/>
      <c r="G335" s="240"/>
      <c r="H335" s="240"/>
      <c r="I335" s="240"/>
      <c r="J335" s="240"/>
      <c r="K335" s="276"/>
    </row>
    <row r="336" spans="1:11" ht="15.75">
      <c r="A336" s="274"/>
      <c r="B336" s="274"/>
      <c r="C336" s="274"/>
      <c r="D336" s="274"/>
      <c r="E336" s="240"/>
      <c r="F336" s="240"/>
      <c r="G336" s="240"/>
      <c r="H336" s="240"/>
      <c r="I336" s="240"/>
      <c r="J336" s="240"/>
      <c r="K336" s="276"/>
    </row>
    <row r="337" spans="1:11" ht="15.75">
      <c r="A337" s="274"/>
      <c r="B337" s="274"/>
      <c r="C337" s="274"/>
      <c r="D337" s="274"/>
      <c r="E337" s="240"/>
      <c r="F337" s="240"/>
      <c r="G337" s="240"/>
      <c r="H337" s="240"/>
      <c r="I337" s="240"/>
      <c r="J337" s="240"/>
      <c r="K337" s="276"/>
    </row>
    <row r="338" spans="1:11" ht="15.75">
      <c r="A338" s="274"/>
      <c r="B338" s="274"/>
      <c r="C338" s="274"/>
      <c r="D338" s="274"/>
      <c r="E338" s="240"/>
      <c r="F338" s="240"/>
      <c r="G338" s="240"/>
      <c r="H338" s="240"/>
      <c r="I338" s="240"/>
      <c r="J338" s="240"/>
      <c r="K338" s="276"/>
    </row>
    <row r="339" spans="1:11" ht="15.75">
      <c r="A339" s="274"/>
      <c r="B339" s="274"/>
      <c r="C339" s="274"/>
      <c r="D339" s="274"/>
      <c r="E339" s="240"/>
      <c r="F339" s="240"/>
      <c r="G339" s="240"/>
      <c r="H339" s="240"/>
      <c r="I339" s="240"/>
      <c r="J339" s="240"/>
      <c r="K339" s="276"/>
    </row>
    <row r="340" spans="1:11" ht="15.75">
      <c r="A340" s="274"/>
      <c r="B340" s="274"/>
      <c r="C340" s="274"/>
      <c r="D340" s="274"/>
      <c r="E340" s="240"/>
      <c r="F340" s="240"/>
      <c r="G340" s="240"/>
      <c r="H340" s="240"/>
      <c r="I340" s="240"/>
      <c r="J340" s="240"/>
      <c r="K340" s="276"/>
    </row>
    <row r="341" spans="1:11" ht="15.75">
      <c r="A341" s="274"/>
      <c r="B341" s="274"/>
      <c r="C341" s="274"/>
      <c r="D341" s="274"/>
      <c r="E341" s="240"/>
      <c r="F341" s="240"/>
      <c r="G341" s="240"/>
      <c r="H341" s="240"/>
      <c r="I341" s="240"/>
      <c r="J341" s="240"/>
      <c r="K341" s="276"/>
    </row>
    <row r="342" spans="1:11" ht="15.75">
      <c r="A342" s="274"/>
      <c r="B342" s="274"/>
      <c r="C342" s="274"/>
      <c r="D342" s="274"/>
      <c r="E342" s="240"/>
      <c r="F342" s="240"/>
      <c r="G342" s="240"/>
      <c r="H342" s="240"/>
      <c r="I342" s="240"/>
      <c r="J342" s="240"/>
      <c r="K342" s="276"/>
    </row>
    <row r="343" spans="1:11" ht="15.75">
      <c r="A343" s="274"/>
      <c r="B343" s="274"/>
      <c r="C343" s="274"/>
      <c r="D343" s="274"/>
      <c r="E343" s="240"/>
      <c r="F343" s="240"/>
      <c r="G343" s="240"/>
      <c r="H343" s="240"/>
      <c r="I343" s="240"/>
      <c r="J343" s="240"/>
      <c r="K343" s="276"/>
    </row>
    <row r="344" spans="1:11" ht="15.75">
      <c r="A344" s="274"/>
      <c r="B344" s="274"/>
      <c r="C344" s="274"/>
      <c r="D344" s="274"/>
      <c r="E344" s="240"/>
      <c r="F344" s="240"/>
      <c r="G344" s="240"/>
      <c r="H344" s="240"/>
      <c r="I344" s="240"/>
      <c r="J344" s="240"/>
      <c r="K344" s="276"/>
    </row>
    <row r="345" spans="1:11" ht="15.75">
      <c r="A345" s="274"/>
      <c r="B345" s="274"/>
      <c r="C345" s="274"/>
      <c r="D345" s="274"/>
      <c r="E345" s="240"/>
      <c r="F345" s="240"/>
      <c r="G345" s="240"/>
      <c r="H345" s="240"/>
      <c r="I345" s="240"/>
      <c r="J345" s="240"/>
      <c r="K345" s="276"/>
    </row>
    <row r="346" spans="1:11" ht="15.75">
      <c r="A346" s="274"/>
      <c r="B346" s="274"/>
      <c r="C346" s="274"/>
      <c r="D346" s="274"/>
      <c r="E346" s="240"/>
      <c r="F346" s="240"/>
      <c r="G346" s="240"/>
      <c r="H346" s="240"/>
      <c r="I346" s="240"/>
      <c r="J346" s="240"/>
      <c r="K346" s="276"/>
    </row>
    <row r="347" spans="1:11" ht="15.75">
      <c r="A347" s="274"/>
      <c r="B347" s="274"/>
      <c r="C347" s="274"/>
      <c r="D347" s="274"/>
      <c r="E347" s="240"/>
      <c r="F347" s="240"/>
      <c r="G347" s="240"/>
      <c r="H347" s="240"/>
      <c r="I347" s="240"/>
      <c r="J347" s="240"/>
      <c r="K347" s="276"/>
    </row>
    <row r="348" spans="1:11" ht="15.75">
      <c r="A348" s="274"/>
      <c r="B348" s="274"/>
      <c r="C348" s="274"/>
      <c r="D348" s="274"/>
      <c r="E348" s="240"/>
      <c r="F348" s="240"/>
      <c r="G348" s="240"/>
      <c r="H348" s="240"/>
      <c r="I348" s="240"/>
      <c r="J348" s="240"/>
      <c r="K348" s="276"/>
    </row>
    <row r="349" spans="1:11" ht="15.75">
      <c r="A349" s="274"/>
      <c r="B349" s="274"/>
      <c r="C349" s="274"/>
      <c r="D349" s="274"/>
      <c r="E349" s="240"/>
      <c r="F349" s="240"/>
      <c r="G349" s="240"/>
      <c r="H349" s="240"/>
      <c r="I349" s="240"/>
      <c r="J349" s="240"/>
      <c r="K349" s="276"/>
    </row>
    <row r="350" spans="1:11" ht="15.75">
      <c r="A350" s="274"/>
      <c r="B350" s="274"/>
      <c r="C350" s="274"/>
      <c r="D350" s="274"/>
      <c r="E350" s="240"/>
      <c r="F350" s="240"/>
      <c r="G350" s="240"/>
      <c r="H350" s="240"/>
      <c r="I350" s="240"/>
      <c r="J350" s="240"/>
      <c r="K350" s="276"/>
    </row>
    <row r="351" spans="1:11" ht="15.75">
      <c r="A351" s="274"/>
      <c r="B351" s="274"/>
      <c r="C351" s="274"/>
      <c r="D351" s="274"/>
      <c r="E351" s="240"/>
      <c r="F351" s="240"/>
      <c r="G351" s="240"/>
      <c r="H351" s="240"/>
      <c r="I351" s="240"/>
      <c r="J351" s="240"/>
      <c r="K351" s="276"/>
    </row>
    <row r="352" spans="1:11" ht="15.75">
      <c r="A352" s="274"/>
      <c r="B352" s="274"/>
      <c r="C352" s="274"/>
      <c r="D352" s="274"/>
      <c r="E352" s="240"/>
      <c r="F352" s="240"/>
      <c r="G352" s="240"/>
      <c r="H352" s="240"/>
      <c r="I352" s="240"/>
      <c r="J352" s="240"/>
      <c r="K352" s="276"/>
    </row>
    <row r="353" spans="1:11" ht="15.75">
      <c r="A353" s="274"/>
      <c r="B353" s="274"/>
      <c r="C353" s="274"/>
      <c r="D353" s="274"/>
      <c r="E353" s="240"/>
      <c r="F353" s="240"/>
      <c r="G353" s="240"/>
      <c r="H353" s="240"/>
      <c r="I353" s="240"/>
      <c r="J353" s="240"/>
      <c r="K353" s="276"/>
    </row>
    <row r="354" spans="1:11" ht="15.75">
      <c r="A354" s="274"/>
      <c r="B354" s="274"/>
      <c r="C354" s="274"/>
      <c r="D354" s="274"/>
      <c r="E354" s="240"/>
      <c r="F354" s="240"/>
      <c r="G354" s="240"/>
      <c r="H354" s="240"/>
      <c r="I354" s="240"/>
      <c r="J354" s="240"/>
      <c r="K354" s="276"/>
    </row>
    <row r="355" spans="1:11" ht="15.75">
      <c r="A355" s="274"/>
      <c r="B355" s="274"/>
      <c r="C355" s="274"/>
      <c r="D355" s="274"/>
      <c r="E355" s="240"/>
      <c r="F355" s="240"/>
      <c r="G355" s="240"/>
      <c r="H355" s="240"/>
      <c r="I355" s="240"/>
      <c r="J355" s="240"/>
      <c r="K355" s="276"/>
    </row>
    <row r="356" spans="1:11" ht="15.75">
      <c r="A356" s="274"/>
      <c r="B356" s="274"/>
      <c r="C356" s="274"/>
      <c r="D356" s="274"/>
      <c r="E356" s="240"/>
      <c r="F356" s="240"/>
      <c r="G356" s="240"/>
      <c r="H356" s="240"/>
      <c r="I356" s="240"/>
      <c r="J356" s="240"/>
      <c r="K356" s="276"/>
    </row>
    <row r="357" spans="1:11" ht="15.75">
      <c r="A357" s="274"/>
      <c r="B357" s="274"/>
      <c r="C357" s="274"/>
      <c r="D357" s="274"/>
      <c r="E357" s="240"/>
      <c r="F357" s="240"/>
      <c r="G357" s="240"/>
      <c r="H357" s="240"/>
      <c r="I357" s="240"/>
      <c r="J357" s="240"/>
      <c r="K357" s="276"/>
    </row>
    <row r="358" spans="1:11" ht="15.75">
      <c r="A358" s="274"/>
      <c r="B358" s="274"/>
      <c r="C358" s="274"/>
      <c r="D358" s="274"/>
      <c r="E358" s="240"/>
      <c r="F358" s="240"/>
      <c r="G358" s="240"/>
      <c r="H358" s="240"/>
      <c r="I358" s="240"/>
      <c r="J358" s="240"/>
      <c r="K358" s="276"/>
    </row>
    <row r="359" spans="1:11" ht="15.75">
      <c r="A359" s="274"/>
      <c r="B359" s="274"/>
      <c r="C359" s="274"/>
      <c r="D359" s="274"/>
      <c r="E359" s="240"/>
      <c r="F359" s="240"/>
      <c r="G359" s="240"/>
      <c r="H359" s="240"/>
      <c r="I359" s="240"/>
      <c r="J359" s="240"/>
      <c r="K359" s="276"/>
    </row>
    <row r="360" spans="1:11" ht="15.75">
      <c r="A360" s="274"/>
      <c r="B360" s="274"/>
      <c r="C360" s="274"/>
      <c r="D360" s="274"/>
      <c r="E360" s="240"/>
      <c r="F360" s="240"/>
      <c r="G360" s="240"/>
      <c r="H360" s="240"/>
      <c r="I360" s="240"/>
      <c r="J360" s="240"/>
      <c r="K360" s="276"/>
    </row>
    <row r="361" spans="1:11" ht="15.75">
      <c r="A361" s="274"/>
      <c r="B361" s="274"/>
      <c r="C361" s="274"/>
      <c r="D361" s="274"/>
      <c r="E361" s="240"/>
      <c r="F361" s="240"/>
      <c r="G361" s="240"/>
      <c r="H361" s="240"/>
      <c r="I361" s="240"/>
      <c r="J361" s="240"/>
      <c r="K361" s="276"/>
    </row>
    <row r="362" spans="1:11" ht="15.75">
      <c r="A362" s="274"/>
      <c r="B362" s="274"/>
      <c r="C362" s="274"/>
      <c r="D362" s="274"/>
      <c r="E362" s="240"/>
      <c r="F362" s="240"/>
      <c r="G362" s="240"/>
      <c r="H362" s="240"/>
      <c r="I362" s="240"/>
      <c r="J362" s="240"/>
      <c r="K362" s="276"/>
    </row>
    <row r="363" spans="1:11" ht="15.75">
      <c r="A363" s="274"/>
      <c r="B363" s="274"/>
      <c r="C363" s="274"/>
      <c r="D363" s="274"/>
      <c r="E363" s="240"/>
      <c r="F363" s="240"/>
      <c r="G363" s="240"/>
      <c r="H363" s="240"/>
      <c r="I363" s="240"/>
      <c r="J363" s="240"/>
      <c r="K363" s="276"/>
    </row>
    <row r="364" spans="1:11" ht="15.75">
      <c r="A364" s="274"/>
      <c r="B364" s="274"/>
      <c r="C364" s="274"/>
      <c r="D364" s="274"/>
      <c r="E364" s="240"/>
      <c r="F364" s="240"/>
      <c r="G364" s="240"/>
      <c r="H364" s="240"/>
      <c r="I364" s="240"/>
      <c r="J364" s="240"/>
      <c r="K364" s="276"/>
    </row>
    <row r="365" spans="1:11" ht="15.75">
      <c r="A365" s="274"/>
      <c r="B365" s="274"/>
      <c r="C365" s="274"/>
      <c r="D365" s="274"/>
      <c r="E365" s="240"/>
      <c r="F365" s="240"/>
      <c r="G365" s="240"/>
      <c r="H365" s="240"/>
      <c r="I365" s="240"/>
      <c r="J365" s="240"/>
      <c r="K365" s="276"/>
    </row>
    <row r="366" spans="1:11" ht="15.75">
      <c r="A366" s="274"/>
      <c r="B366" s="274"/>
      <c r="C366" s="274"/>
      <c r="D366" s="274"/>
      <c r="E366" s="240"/>
      <c r="F366" s="240"/>
      <c r="G366" s="240"/>
      <c r="H366" s="240"/>
      <c r="I366" s="240"/>
      <c r="J366" s="240"/>
      <c r="K366" s="276"/>
    </row>
    <row r="367" spans="1:11" ht="15.75">
      <c r="A367" s="274"/>
      <c r="B367" s="274"/>
      <c r="C367" s="274"/>
      <c r="D367" s="274"/>
      <c r="E367" s="240"/>
      <c r="F367" s="240"/>
      <c r="G367" s="240"/>
      <c r="H367" s="240"/>
      <c r="I367" s="240"/>
      <c r="J367" s="240"/>
      <c r="K367" s="276"/>
    </row>
    <row r="368" spans="1:11" ht="15.75">
      <c r="A368" s="274"/>
      <c r="B368" s="274"/>
      <c r="C368" s="274"/>
      <c r="D368" s="274"/>
      <c r="E368" s="240"/>
      <c r="F368" s="240"/>
      <c r="G368" s="240"/>
      <c r="H368" s="240"/>
      <c r="I368" s="240"/>
      <c r="J368" s="240"/>
      <c r="K368" s="276"/>
    </row>
    <row r="369" spans="1:11" ht="15.75">
      <c r="A369" s="274"/>
      <c r="B369" s="274"/>
      <c r="C369" s="274"/>
      <c r="D369" s="274"/>
      <c r="E369" s="240"/>
      <c r="F369" s="240"/>
      <c r="G369" s="240"/>
      <c r="H369" s="240"/>
      <c r="I369" s="240"/>
      <c r="J369" s="240"/>
      <c r="K369" s="276"/>
    </row>
    <row r="370" spans="1:11" ht="15.75">
      <c r="A370" s="274"/>
      <c r="B370" s="274"/>
      <c r="C370" s="274"/>
      <c r="D370" s="274"/>
      <c r="E370" s="240"/>
      <c r="F370" s="240"/>
      <c r="G370" s="240"/>
      <c r="H370" s="240"/>
      <c r="I370" s="240"/>
      <c r="J370" s="240"/>
      <c r="K370" s="276"/>
    </row>
    <row r="371" spans="1:11" ht="15.75">
      <c r="A371" s="274"/>
      <c r="B371" s="274"/>
      <c r="C371" s="274"/>
      <c r="D371" s="274"/>
      <c r="E371" s="240"/>
      <c r="F371" s="240"/>
      <c r="G371" s="240"/>
      <c r="H371" s="240"/>
      <c r="I371" s="240"/>
      <c r="J371" s="240"/>
      <c r="K371" s="276"/>
    </row>
    <row r="372" spans="1:11" ht="15.75">
      <c r="A372" s="274"/>
      <c r="B372" s="274"/>
      <c r="C372" s="274"/>
      <c r="D372" s="274"/>
      <c r="E372" s="240"/>
      <c r="F372" s="240"/>
      <c r="G372" s="240"/>
      <c r="H372" s="240"/>
      <c r="I372" s="240"/>
      <c r="J372" s="240"/>
      <c r="K372" s="276"/>
    </row>
    <row r="373" spans="1:11" ht="15.75">
      <c r="A373" s="274"/>
      <c r="B373" s="274"/>
      <c r="C373" s="274"/>
      <c r="D373" s="274"/>
      <c r="E373" s="240"/>
      <c r="F373" s="240"/>
      <c r="G373" s="240"/>
      <c r="H373" s="240"/>
      <c r="I373" s="240"/>
      <c r="J373" s="240"/>
      <c r="K373" s="276"/>
    </row>
    <row r="374" spans="1:11" ht="15.75">
      <c r="A374" s="274"/>
      <c r="B374" s="274"/>
      <c r="C374" s="274"/>
      <c r="D374" s="274"/>
      <c r="E374" s="240"/>
      <c r="F374" s="240"/>
      <c r="G374" s="240"/>
      <c r="H374" s="240"/>
      <c r="I374" s="240"/>
      <c r="J374" s="240"/>
      <c r="K374" s="276"/>
    </row>
    <row r="375" spans="1:11" ht="15.75">
      <c r="A375" s="274"/>
      <c r="B375" s="274"/>
      <c r="C375" s="274"/>
      <c r="D375" s="274"/>
      <c r="E375" s="240"/>
      <c r="F375" s="240"/>
      <c r="G375" s="240"/>
      <c r="H375" s="240"/>
      <c r="I375" s="240"/>
      <c r="J375" s="240"/>
      <c r="K375" s="276"/>
    </row>
    <row r="376" spans="1:11" ht="15.75">
      <c r="A376" s="274"/>
      <c r="B376" s="274"/>
      <c r="C376" s="274"/>
      <c r="D376" s="274"/>
      <c r="E376" s="240"/>
      <c r="F376" s="240"/>
      <c r="G376" s="240"/>
      <c r="H376" s="240"/>
      <c r="I376" s="240"/>
      <c r="J376" s="240"/>
      <c r="K376" s="276"/>
    </row>
    <row r="377" spans="1:11" ht="15.75">
      <c r="A377" s="274"/>
      <c r="B377" s="274"/>
      <c r="C377" s="274"/>
      <c r="D377" s="274"/>
      <c r="E377" s="240"/>
      <c r="F377" s="240"/>
      <c r="G377" s="240"/>
      <c r="H377" s="240"/>
      <c r="I377" s="240"/>
      <c r="J377" s="240"/>
      <c r="K377" s="276"/>
    </row>
    <row r="378" spans="1:11" ht="15.75">
      <c r="A378" s="274"/>
      <c r="B378" s="274"/>
      <c r="C378" s="274"/>
      <c r="D378" s="274"/>
      <c r="E378" s="240"/>
      <c r="F378" s="240"/>
      <c r="G378" s="240"/>
      <c r="H378" s="240"/>
      <c r="I378" s="240"/>
      <c r="J378" s="240"/>
      <c r="K378" s="276"/>
    </row>
    <row r="379" spans="1:11" ht="15.75">
      <c r="A379" s="274"/>
      <c r="B379" s="274"/>
      <c r="C379" s="274"/>
      <c r="D379" s="274"/>
      <c r="E379" s="240"/>
      <c r="F379" s="240"/>
      <c r="G379" s="240"/>
      <c r="H379" s="240"/>
      <c r="I379" s="240"/>
      <c r="J379" s="240"/>
      <c r="K379" s="276"/>
    </row>
    <row r="380" spans="1:11" ht="15.75">
      <c r="A380" s="274"/>
      <c r="B380" s="274"/>
      <c r="C380" s="274"/>
      <c r="D380" s="274"/>
      <c r="E380" s="240"/>
      <c r="F380" s="240"/>
      <c r="G380" s="240"/>
      <c r="H380" s="240"/>
      <c r="I380" s="240"/>
      <c r="J380" s="240"/>
      <c r="K380" s="276"/>
    </row>
    <row r="381" spans="1:11" ht="15.75">
      <c r="A381" s="274"/>
      <c r="B381" s="274"/>
      <c r="C381" s="274"/>
      <c r="D381" s="274"/>
      <c r="E381" s="240"/>
      <c r="F381" s="240"/>
      <c r="G381" s="240"/>
      <c r="H381" s="240"/>
      <c r="I381" s="240"/>
      <c r="J381" s="240"/>
      <c r="K381" s="276"/>
    </row>
    <row r="382" spans="1:11" ht="15.75">
      <c r="A382" s="274"/>
      <c r="B382" s="274"/>
      <c r="C382" s="274"/>
      <c r="D382" s="274"/>
      <c r="E382" s="240"/>
      <c r="F382" s="240"/>
      <c r="G382" s="240"/>
      <c r="H382" s="240"/>
      <c r="I382" s="240"/>
      <c r="J382" s="240"/>
      <c r="K382" s="276"/>
    </row>
    <row r="383" spans="1:11" ht="15.75">
      <c r="A383" s="274"/>
      <c r="B383" s="274"/>
      <c r="C383" s="274"/>
      <c r="D383" s="274"/>
      <c r="E383" s="240"/>
      <c r="F383" s="240"/>
      <c r="G383" s="240"/>
      <c r="H383" s="240"/>
      <c r="I383" s="240"/>
      <c r="J383" s="240"/>
      <c r="K383" s="276"/>
    </row>
    <row r="384" spans="1:11" ht="15.75">
      <c r="A384" s="274"/>
      <c r="B384" s="274"/>
      <c r="C384" s="274"/>
      <c r="D384" s="274"/>
      <c r="E384" s="240"/>
      <c r="F384" s="240"/>
      <c r="G384" s="240"/>
      <c r="H384" s="240"/>
      <c r="I384" s="240"/>
      <c r="J384" s="240"/>
      <c r="K384" s="276"/>
    </row>
    <row r="385" spans="1:11" ht="15.75">
      <c r="A385" s="274"/>
      <c r="B385" s="274"/>
      <c r="C385" s="274"/>
      <c r="D385" s="274"/>
      <c r="E385" s="240"/>
      <c r="F385" s="240"/>
      <c r="G385" s="240"/>
      <c r="H385" s="240"/>
      <c r="I385" s="240"/>
      <c r="J385" s="240"/>
      <c r="K385" s="276"/>
    </row>
    <row r="386" spans="1:11" ht="15.75">
      <c r="A386" s="274"/>
      <c r="B386" s="274"/>
      <c r="C386" s="274"/>
      <c r="D386" s="274"/>
      <c r="E386" s="240"/>
      <c r="F386" s="240"/>
      <c r="G386" s="240"/>
      <c r="H386" s="240"/>
      <c r="I386" s="240"/>
      <c r="J386" s="240"/>
      <c r="K386" s="276"/>
    </row>
    <row r="387" spans="1:11" ht="15.75">
      <c r="A387" s="274"/>
      <c r="B387" s="274"/>
      <c r="C387" s="274"/>
      <c r="D387" s="274"/>
      <c r="E387" s="240"/>
      <c r="F387" s="240"/>
      <c r="G387" s="240"/>
      <c r="H387" s="240"/>
      <c r="I387" s="240"/>
      <c r="J387" s="240"/>
      <c r="K387" s="276"/>
    </row>
    <row r="388" spans="1:11" ht="15.75">
      <c r="A388" s="274"/>
      <c r="B388" s="274"/>
      <c r="C388" s="274"/>
      <c r="D388" s="274"/>
      <c r="E388" s="240"/>
      <c r="F388" s="240"/>
      <c r="G388" s="240"/>
      <c r="H388" s="240"/>
      <c r="I388" s="240"/>
      <c r="J388" s="240"/>
      <c r="K388" s="276"/>
    </row>
    <row r="389" spans="1:11" ht="15.75">
      <c r="A389" s="274"/>
      <c r="B389" s="274"/>
      <c r="C389" s="274"/>
      <c r="D389" s="274"/>
      <c r="E389" s="240"/>
      <c r="F389" s="240"/>
      <c r="G389" s="240"/>
      <c r="H389" s="240"/>
      <c r="I389" s="240"/>
      <c r="J389" s="240"/>
      <c r="K389" s="276"/>
    </row>
    <row r="390" spans="1:11" ht="15.75">
      <c r="A390" s="274"/>
      <c r="B390" s="274"/>
      <c r="C390" s="274"/>
      <c r="D390" s="274"/>
      <c r="E390" s="240"/>
      <c r="F390" s="240"/>
      <c r="G390" s="240"/>
      <c r="H390" s="240"/>
      <c r="I390" s="240"/>
      <c r="J390" s="240"/>
      <c r="K390" s="276"/>
    </row>
    <row r="391" spans="1:11" ht="15.75">
      <c r="A391" s="274"/>
      <c r="B391" s="274"/>
      <c r="C391" s="274"/>
      <c r="D391" s="274"/>
      <c r="E391" s="240"/>
      <c r="F391" s="240"/>
      <c r="G391" s="240"/>
      <c r="H391" s="240"/>
      <c r="I391" s="240"/>
      <c r="J391" s="240"/>
      <c r="K391" s="276"/>
    </row>
    <row r="392" spans="1:11" ht="15.75">
      <c r="A392" s="274"/>
      <c r="B392" s="274"/>
      <c r="C392" s="274"/>
      <c r="D392" s="274"/>
      <c r="E392" s="240"/>
      <c r="F392" s="240"/>
      <c r="G392" s="240"/>
      <c r="H392" s="240"/>
      <c r="I392" s="240"/>
      <c r="J392" s="240"/>
      <c r="K392" s="276"/>
    </row>
    <row r="393" spans="1:11" ht="15.75">
      <c r="A393" s="274"/>
      <c r="B393" s="274"/>
      <c r="C393" s="274"/>
      <c r="D393" s="274"/>
      <c r="E393" s="240"/>
      <c r="F393" s="240"/>
      <c r="G393" s="240"/>
      <c r="H393" s="240"/>
      <c r="I393" s="240"/>
      <c r="J393" s="240"/>
      <c r="K393" s="276"/>
    </row>
    <row r="394" spans="1:11" ht="15.75">
      <c r="A394" s="274"/>
      <c r="B394" s="274"/>
      <c r="C394" s="274"/>
      <c r="D394" s="274"/>
      <c r="E394" s="240"/>
      <c r="F394" s="240"/>
      <c r="G394" s="240"/>
      <c r="H394" s="240"/>
      <c r="I394" s="240"/>
      <c r="J394" s="240"/>
      <c r="K394" s="276"/>
    </row>
    <row r="395" spans="1:11" ht="15.75">
      <c r="A395" s="274"/>
      <c r="B395" s="274"/>
      <c r="C395" s="274"/>
      <c r="D395" s="274"/>
      <c r="E395" s="240"/>
      <c r="F395" s="240"/>
      <c r="G395" s="240"/>
      <c r="H395" s="240"/>
      <c r="I395" s="240"/>
      <c r="J395" s="240"/>
      <c r="K395" s="276"/>
    </row>
    <row r="396" spans="1:11" ht="15.75">
      <c r="A396" s="274"/>
      <c r="B396" s="274"/>
      <c r="C396" s="274"/>
      <c r="D396" s="274"/>
      <c r="E396" s="240"/>
      <c r="F396" s="240"/>
      <c r="G396" s="240"/>
      <c r="H396" s="240"/>
      <c r="I396" s="240"/>
      <c r="J396" s="240"/>
      <c r="K396" s="276"/>
    </row>
    <row r="397" spans="1:11" ht="15.75">
      <c r="A397" s="274"/>
      <c r="B397" s="274"/>
      <c r="C397" s="274"/>
      <c r="D397" s="274"/>
      <c r="E397" s="240"/>
      <c r="F397" s="240"/>
      <c r="G397" s="240"/>
      <c r="H397" s="240"/>
      <c r="I397" s="240"/>
      <c r="J397" s="240"/>
      <c r="K397" s="276"/>
    </row>
    <row r="398" spans="1:11" ht="15.75">
      <c r="A398" s="274"/>
      <c r="B398" s="274"/>
      <c r="C398" s="274"/>
      <c r="D398" s="274"/>
      <c r="E398" s="240"/>
      <c r="F398" s="240"/>
      <c r="G398" s="240"/>
      <c r="H398" s="240"/>
      <c r="I398" s="240"/>
      <c r="J398" s="240"/>
      <c r="K398" s="276"/>
    </row>
    <row r="399" spans="1:11" ht="15.75">
      <c r="A399" s="274"/>
      <c r="B399" s="274"/>
      <c r="C399" s="274"/>
      <c r="D399" s="274"/>
      <c r="E399" s="240"/>
      <c r="F399" s="240"/>
      <c r="G399" s="240"/>
      <c r="H399" s="240"/>
      <c r="I399" s="240"/>
      <c r="J399" s="240"/>
      <c r="K399" s="276"/>
    </row>
    <row r="400" spans="1:11" ht="15.75">
      <c r="A400" s="274"/>
      <c r="B400" s="274"/>
      <c r="C400" s="274"/>
      <c r="D400" s="274"/>
      <c r="E400" s="240"/>
      <c r="F400" s="240"/>
      <c r="G400" s="240"/>
      <c r="H400" s="240"/>
      <c r="I400" s="240"/>
      <c r="J400" s="240"/>
      <c r="K400" s="276"/>
    </row>
    <row r="401" spans="1:11" ht="15.75">
      <c r="A401" s="274"/>
      <c r="B401" s="274"/>
      <c r="C401" s="274"/>
      <c r="D401" s="274"/>
      <c r="E401" s="240"/>
      <c r="F401" s="240"/>
      <c r="G401" s="240"/>
      <c r="H401" s="240"/>
      <c r="I401" s="240"/>
      <c r="J401" s="240"/>
      <c r="K401" s="276"/>
    </row>
    <row r="402" spans="1:11" ht="15.75">
      <c r="A402" s="274"/>
      <c r="B402" s="274"/>
      <c r="C402" s="274"/>
      <c r="D402" s="274"/>
      <c r="E402" s="240"/>
      <c r="F402" s="240"/>
      <c r="G402" s="240"/>
      <c r="H402" s="240"/>
      <c r="I402" s="240"/>
      <c r="J402" s="240"/>
      <c r="K402" s="276"/>
    </row>
    <row r="403" spans="1:11" ht="15.75">
      <c r="A403" s="274"/>
      <c r="B403" s="274"/>
      <c r="C403" s="274"/>
      <c r="D403" s="274"/>
      <c r="E403" s="240"/>
      <c r="F403" s="240"/>
      <c r="G403" s="240"/>
      <c r="H403" s="240"/>
      <c r="I403" s="240"/>
      <c r="J403" s="240"/>
      <c r="K403" s="276"/>
    </row>
    <row r="404" spans="1:11" ht="15.75">
      <c r="A404" s="274"/>
      <c r="B404" s="274"/>
      <c r="C404" s="274"/>
      <c r="D404" s="274"/>
      <c r="E404" s="240"/>
      <c r="F404" s="240"/>
      <c r="G404" s="240"/>
      <c r="H404" s="240"/>
      <c r="I404" s="240"/>
      <c r="J404" s="240"/>
      <c r="K404" s="276"/>
    </row>
    <row r="405" spans="1:11" ht="15.75">
      <c r="A405" s="274"/>
      <c r="B405" s="274"/>
      <c r="C405" s="274"/>
      <c r="D405" s="274"/>
      <c r="E405" s="240"/>
      <c r="F405" s="240"/>
      <c r="G405" s="240"/>
      <c r="H405" s="240"/>
      <c r="I405" s="240"/>
      <c r="J405" s="240"/>
      <c r="K405" s="276"/>
    </row>
    <row r="406" spans="1:11" ht="15.75">
      <c r="A406" s="274"/>
      <c r="B406" s="274"/>
      <c r="C406" s="274"/>
      <c r="D406" s="274"/>
      <c r="E406" s="240"/>
      <c r="F406" s="240"/>
      <c r="G406" s="240"/>
      <c r="H406" s="240"/>
      <c r="I406" s="240"/>
      <c r="J406" s="240"/>
      <c r="K406" s="276"/>
    </row>
    <row r="407" spans="1:11" ht="15.75">
      <c r="A407" s="274"/>
      <c r="B407" s="274"/>
      <c r="C407" s="274"/>
      <c r="D407" s="274"/>
      <c r="E407" s="240"/>
      <c r="F407" s="240"/>
      <c r="G407" s="240"/>
      <c r="H407" s="240"/>
      <c r="I407" s="240"/>
      <c r="J407" s="240"/>
      <c r="K407" s="276"/>
    </row>
    <row r="408" spans="1:11" ht="15.75">
      <c r="A408" s="274"/>
      <c r="B408" s="274"/>
      <c r="C408" s="274"/>
      <c r="D408" s="274"/>
      <c r="E408" s="240"/>
      <c r="F408" s="240"/>
      <c r="G408" s="240"/>
      <c r="H408" s="240"/>
      <c r="I408" s="240"/>
      <c r="J408" s="240"/>
      <c r="K408" s="276"/>
    </row>
    <row r="409" spans="1:11" ht="15.75">
      <c r="A409" s="274"/>
      <c r="B409" s="274"/>
      <c r="C409" s="274"/>
      <c r="D409" s="274"/>
      <c r="E409" s="240"/>
      <c r="F409" s="240"/>
      <c r="G409" s="240"/>
      <c r="H409" s="240"/>
      <c r="I409" s="240"/>
      <c r="J409" s="240"/>
      <c r="K409" s="276"/>
    </row>
    <row r="410" spans="1:11" ht="15.75">
      <c r="A410" s="274"/>
      <c r="B410" s="274"/>
      <c r="C410" s="274"/>
      <c r="D410" s="274"/>
      <c r="E410" s="240"/>
      <c r="F410" s="240"/>
      <c r="G410" s="240"/>
      <c r="H410" s="240"/>
      <c r="I410" s="240"/>
      <c r="J410" s="240"/>
      <c r="K410" s="276"/>
    </row>
    <row r="411" spans="1:11" ht="15.75">
      <c r="A411" s="274"/>
      <c r="B411" s="274"/>
      <c r="C411" s="274"/>
      <c r="D411" s="274"/>
      <c r="E411" s="240"/>
      <c r="F411" s="240"/>
      <c r="G411" s="240"/>
      <c r="H411" s="240"/>
      <c r="I411" s="240"/>
      <c r="J411" s="240"/>
      <c r="K411" s="276"/>
    </row>
    <row r="412" spans="1:11" ht="15.75">
      <c r="A412" s="274"/>
      <c r="B412" s="274"/>
      <c r="C412" s="274"/>
      <c r="D412" s="274"/>
      <c r="E412" s="240"/>
      <c r="F412" s="240"/>
      <c r="G412" s="240"/>
      <c r="H412" s="240"/>
      <c r="I412" s="240"/>
      <c r="J412" s="240"/>
      <c r="K412" s="276"/>
    </row>
    <row r="413" spans="1:11" ht="15.75">
      <c r="A413" s="274"/>
      <c r="B413" s="274"/>
      <c r="C413" s="274"/>
      <c r="D413" s="274"/>
      <c r="E413" s="240"/>
      <c r="F413" s="240"/>
      <c r="G413" s="240"/>
      <c r="H413" s="240"/>
      <c r="I413" s="240"/>
      <c r="J413" s="240"/>
      <c r="K413" s="276"/>
    </row>
    <row r="414" spans="1:11" ht="15.75">
      <c r="A414" s="274"/>
      <c r="B414" s="274"/>
      <c r="C414" s="274"/>
      <c r="D414" s="274"/>
      <c r="E414" s="240"/>
      <c r="F414" s="240"/>
      <c r="G414" s="240"/>
      <c r="H414" s="240"/>
      <c r="I414" s="240"/>
      <c r="J414" s="240"/>
      <c r="K414" s="276"/>
    </row>
    <row r="415" spans="1:11" ht="15.75">
      <c r="A415" s="274"/>
      <c r="B415" s="274"/>
      <c r="C415" s="274"/>
      <c r="D415" s="274"/>
      <c r="E415" s="240"/>
      <c r="F415" s="240"/>
      <c r="G415" s="240"/>
      <c r="H415" s="240"/>
      <c r="I415" s="240"/>
      <c r="J415" s="240"/>
      <c r="K415" s="276"/>
    </row>
    <row r="416" spans="1:11" ht="15.75">
      <c r="A416" s="274"/>
      <c r="B416" s="274"/>
      <c r="C416" s="274"/>
      <c r="D416" s="274"/>
      <c r="E416" s="240"/>
      <c r="F416" s="240"/>
      <c r="G416" s="240"/>
      <c r="H416" s="240"/>
      <c r="I416" s="240"/>
      <c r="J416" s="240"/>
      <c r="K416" s="276"/>
    </row>
    <row r="417" spans="1:11" ht="15.75">
      <c r="A417" s="274"/>
      <c r="B417" s="274"/>
      <c r="C417" s="274"/>
      <c r="D417" s="274"/>
      <c r="E417" s="240"/>
      <c r="F417" s="240"/>
      <c r="G417" s="240"/>
      <c r="H417" s="240"/>
      <c r="I417" s="240"/>
      <c r="J417" s="240"/>
      <c r="K417" s="276"/>
    </row>
    <row r="418" spans="1:11" ht="15.75">
      <c r="A418" s="274"/>
      <c r="B418" s="274"/>
      <c r="C418" s="274"/>
      <c r="D418" s="274"/>
      <c r="E418" s="240"/>
      <c r="F418" s="240"/>
      <c r="G418" s="240"/>
      <c r="H418" s="240"/>
      <c r="I418" s="240"/>
      <c r="J418" s="240"/>
      <c r="K418" s="276"/>
    </row>
    <row r="419" spans="1:11" ht="15.75">
      <c r="A419" s="274"/>
      <c r="B419" s="274"/>
      <c r="C419" s="274"/>
      <c r="D419" s="274"/>
      <c r="E419" s="240"/>
      <c r="F419" s="240"/>
      <c r="G419" s="240"/>
      <c r="H419" s="240"/>
      <c r="I419" s="240"/>
      <c r="J419" s="240"/>
      <c r="K419" s="276"/>
    </row>
    <row r="420" spans="1:11" ht="15.75">
      <c r="A420" s="274"/>
      <c r="B420" s="274"/>
      <c r="C420" s="274"/>
      <c r="D420" s="274"/>
      <c r="E420" s="240"/>
      <c r="F420" s="240"/>
      <c r="G420" s="240"/>
      <c r="H420" s="240"/>
      <c r="I420" s="240"/>
      <c r="J420" s="240"/>
      <c r="K420" s="276"/>
    </row>
    <row r="421" spans="1:11" ht="15.75">
      <c r="A421" s="274"/>
      <c r="B421" s="274"/>
      <c r="C421" s="274"/>
      <c r="D421" s="274"/>
      <c r="E421" s="240"/>
      <c r="F421" s="240"/>
      <c r="G421" s="240"/>
      <c r="H421" s="240"/>
      <c r="I421" s="240"/>
      <c r="J421" s="240"/>
      <c r="K421" s="276"/>
    </row>
    <row r="422" spans="1:11" ht="15.75">
      <c r="A422" s="274"/>
      <c r="B422" s="274"/>
      <c r="C422" s="274"/>
      <c r="D422" s="274"/>
      <c r="E422" s="240"/>
      <c r="F422" s="240"/>
      <c r="G422" s="240"/>
      <c r="H422" s="240"/>
      <c r="I422" s="240"/>
      <c r="J422" s="240"/>
      <c r="K422" s="276"/>
    </row>
    <row r="423" spans="1:11" ht="15.75">
      <c r="A423" s="274"/>
      <c r="B423" s="274"/>
      <c r="C423" s="274"/>
      <c r="D423" s="274"/>
      <c r="E423" s="240"/>
      <c r="F423" s="240"/>
      <c r="G423" s="240"/>
      <c r="H423" s="240"/>
      <c r="I423" s="240"/>
      <c r="J423" s="240"/>
      <c r="K423" s="276"/>
    </row>
    <row r="424" spans="1:11" ht="15.75">
      <c r="A424" s="274"/>
      <c r="B424" s="274"/>
      <c r="C424" s="274"/>
      <c r="D424" s="274"/>
      <c r="E424" s="240"/>
      <c r="F424" s="240"/>
      <c r="G424" s="240"/>
      <c r="H424" s="240"/>
      <c r="I424" s="240"/>
      <c r="J424" s="240"/>
      <c r="K424" s="276"/>
    </row>
    <row r="425" spans="1:11" ht="15.75">
      <c r="A425" s="274"/>
      <c r="B425" s="274"/>
      <c r="C425" s="274"/>
      <c r="D425" s="274"/>
      <c r="E425" s="240"/>
      <c r="F425" s="240"/>
      <c r="G425" s="240"/>
      <c r="H425" s="240"/>
      <c r="I425" s="240"/>
      <c r="J425" s="240"/>
      <c r="K425" s="276"/>
    </row>
    <row r="426" spans="1:11" ht="15.75">
      <c r="A426" s="274"/>
      <c r="B426" s="274"/>
      <c r="C426" s="274"/>
      <c r="D426" s="274"/>
      <c r="E426" s="240"/>
      <c r="F426" s="240"/>
      <c r="G426" s="240"/>
      <c r="H426" s="240"/>
      <c r="I426" s="240"/>
      <c r="J426" s="240"/>
      <c r="K426" s="276"/>
    </row>
    <row r="427" spans="1:11" ht="15.75">
      <c r="A427" s="274"/>
      <c r="B427" s="274"/>
      <c r="C427" s="274"/>
      <c r="D427" s="274"/>
      <c r="E427" s="240"/>
      <c r="F427" s="240"/>
      <c r="G427" s="240"/>
      <c r="H427" s="240"/>
      <c r="I427" s="240"/>
      <c r="J427" s="240"/>
      <c r="K427" s="276"/>
    </row>
    <row r="428" spans="1:11" ht="15.75">
      <c r="A428" s="274"/>
      <c r="B428" s="274"/>
      <c r="C428" s="274"/>
      <c r="D428" s="274"/>
      <c r="E428" s="240"/>
      <c r="F428" s="240"/>
      <c r="G428" s="240"/>
      <c r="H428" s="240"/>
      <c r="I428" s="240"/>
      <c r="J428" s="240"/>
      <c r="K428" s="276"/>
    </row>
    <row r="429" spans="1:11" ht="15.75">
      <c r="A429" s="274"/>
      <c r="B429" s="274"/>
      <c r="C429" s="274"/>
      <c r="D429" s="274"/>
      <c r="E429" s="240"/>
      <c r="F429" s="240"/>
      <c r="G429" s="240"/>
      <c r="H429" s="240"/>
      <c r="I429" s="240"/>
      <c r="J429" s="240"/>
      <c r="K429" s="276"/>
    </row>
    <row r="430" spans="1:11" ht="15.75">
      <c r="A430" s="274"/>
      <c r="B430" s="274"/>
      <c r="C430" s="274"/>
      <c r="D430" s="274"/>
      <c r="E430" s="240"/>
      <c r="F430" s="240"/>
      <c r="G430" s="240"/>
      <c r="H430" s="240"/>
      <c r="I430" s="240"/>
      <c r="J430" s="240"/>
      <c r="K430" s="276"/>
    </row>
    <row r="431" spans="1:11" ht="15.75">
      <c r="A431" s="274"/>
      <c r="B431" s="274"/>
      <c r="C431" s="274"/>
      <c r="D431" s="274"/>
      <c r="E431" s="240"/>
      <c r="F431" s="240"/>
      <c r="G431" s="240"/>
      <c r="H431" s="240"/>
      <c r="I431" s="240"/>
      <c r="J431" s="240"/>
      <c r="K431" s="276"/>
    </row>
    <row r="432" spans="1:11" ht="15.75">
      <c r="A432" s="274"/>
      <c r="B432" s="274"/>
      <c r="C432" s="274"/>
      <c r="D432" s="274"/>
      <c r="E432" s="240"/>
      <c r="F432" s="240"/>
      <c r="G432" s="240"/>
      <c r="H432" s="240"/>
      <c r="I432" s="240"/>
      <c r="J432" s="240"/>
      <c r="K432" s="276"/>
    </row>
    <row r="433" spans="1:11" ht="15.75">
      <c r="A433" s="274"/>
      <c r="B433" s="274"/>
      <c r="C433" s="274"/>
      <c r="D433" s="274"/>
      <c r="E433" s="240"/>
      <c r="F433" s="240"/>
      <c r="G433" s="240"/>
      <c r="H433" s="240"/>
      <c r="I433" s="240"/>
      <c r="J433" s="240"/>
      <c r="K433" s="276"/>
    </row>
    <row r="434" spans="1:11" ht="15.75">
      <c r="A434" s="274"/>
      <c r="B434" s="274"/>
      <c r="C434" s="274"/>
      <c r="D434" s="274"/>
      <c r="E434" s="240"/>
      <c r="F434" s="240"/>
      <c r="G434" s="240"/>
      <c r="H434" s="240"/>
      <c r="I434" s="240"/>
      <c r="J434" s="240"/>
      <c r="K434" s="276"/>
    </row>
    <row r="435" spans="1:11" ht="15.75">
      <c r="A435" s="274"/>
      <c r="B435" s="274"/>
      <c r="C435" s="274"/>
      <c r="D435" s="274"/>
      <c r="E435" s="240"/>
      <c r="F435" s="240"/>
      <c r="G435" s="240"/>
      <c r="H435" s="240"/>
      <c r="I435" s="240"/>
      <c r="J435" s="240"/>
      <c r="K435" s="276"/>
    </row>
    <row r="436" spans="1:11" ht="15.75">
      <c r="A436" s="274"/>
      <c r="B436" s="274"/>
      <c r="C436" s="274"/>
      <c r="D436" s="274"/>
      <c r="E436" s="240"/>
      <c r="F436" s="240"/>
      <c r="G436" s="240"/>
      <c r="H436" s="240"/>
      <c r="I436" s="240"/>
      <c r="J436" s="240"/>
      <c r="K436" s="276"/>
    </row>
    <row r="437" spans="1:11" ht="15.75">
      <c r="A437" s="274"/>
      <c r="B437" s="274"/>
      <c r="C437" s="274"/>
      <c r="D437" s="274"/>
      <c r="E437" s="240"/>
      <c r="F437" s="240"/>
      <c r="G437" s="240"/>
      <c r="H437" s="240"/>
      <c r="I437" s="240"/>
      <c r="J437" s="240"/>
      <c r="K437" s="276"/>
    </row>
    <row r="438" spans="1:11" ht="15.75">
      <c r="A438" s="274"/>
      <c r="B438" s="274"/>
      <c r="C438" s="274"/>
      <c r="D438" s="274"/>
      <c r="E438" s="240"/>
      <c r="F438" s="240"/>
      <c r="G438" s="240"/>
      <c r="H438" s="240"/>
      <c r="I438" s="240"/>
      <c r="J438" s="240"/>
      <c r="K438" s="276"/>
    </row>
    <row r="439" spans="1:11" ht="15.75">
      <c r="A439" s="274"/>
      <c r="B439" s="274"/>
      <c r="C439" s="274"/>
      <c r="D439" s="274"/>
      <c r="E439" s="240"/>
      <c r="F439" s="240"/>
      <c r="G439" s="240"/>
      <c r="H439" s="240"/>
      <c r="I439" s="240"/>
      <c r="J439" s="240"/>
      <c r="K439" s="276"/>
    </row>
    <row r="440" spans="1:11" ht="15.75">
      <c r="A440" s="274"/>
      <c r="B440" s="274"/>
      <c r="C440" s="274"/>
      <c r="D440" s="274"/>
      <c r="E440" s="240"/>
      <c r="F440" s="240"/>
      <c r="G440" s="240"/>
      <c r="H440" s="240"/>
      <c r="I440" s="240"/>
      <c r="J440" s="240"/>
      <c r="K440" s="276"/>
    </row>
    <row r="441" spans="1:11" ht="15.75">
      <c r="A441" s="274"/>
      <c r="B441" s="274"/>
      <c r="C441" s="274"/>
      <c r="D441" s="274"/>
      <c r="E441" s="240"/>
      <c r="F441" s="240"/>
      <c r="G441" s="240"/>
      <c r="H441" s="240"/>
      <c r="I441" s="240"/>
      <c r="J441" s="240"/>
      <c r="K441" s="276"/>
    </row>
    <row r="442" spans="1:11" ht="15.75">
      <c r="A442" s="274"/>
      <c r="B442" s="274"/>
      <c r="C442" s="274"/>
      <c r="D442" s="274"/>
      <c r="E442" s="240"/>
      <c r="F442" s="240"/>
      <c r="G442" s="240"/>
      <c r="H442" s="240"/>
      <c r="I442" s="240"/>
      <c r="J442" s="240"/>
      <c r="K442" s="276"/>
    </row>
    <row r="443" spans="1:11" ht="15.75">
      <c r="A443" s="274"/>
      <c r="B443" s="274"/>
      <c r="C443" s="274"/>
      <c r="D443" s="274"/>
      <c r="E443" s="240"/>
      <c r="F443" s="240"/>
      <c r="G443" s="240"/>
      <c r="H443" s="240"/>
      <c r="I443" s="240"/>
      <c r="J443" s="240"/>
      <c r="K443" s="276"/>
    </row>
    <row r="444" spans="1:11" ht="15.75">
      <c r="A444" s="274"/>
      <c r="B444" s="274"/>
      <c r="C444" s="274"/>
      <c r="D444" s="274"/>
      <c r="E444" s="240"/>
      <c r="F444" s="240"/>
      <c r="G444" s="240"/>
      <c r="H444" s="240"/>
      <c r="I444" s="240"/>
      <c r="J444" s="240"/>
      <c r="K444" s="276"/>
    </row>
    <row r="445" spans="1:11" ht="15.75">
      <c r="A445" s="274"/>
      <c r="B445" s="274"/>
      <c r="C445" s="274"/>
      <c r="D445" s="274"/>
      <c r="E445" s="240"/>
      <c r="F445" s="240"/>
      <c r="G445" s="240"/>
      <c r="H445" s="240"/>
      <c r="I445" s="240"/>
      <c r="J445" s="240"/>
      <c r="K445" s="276"/>
    </row>
    <row r="446" spans="1:11" ht="15.75">
      <c r="A446" s="274"/>
      <c r="B446" s="274"/>
      <c r="C446" s="274"/>
      <c r="D446" s="274"/>
      <c r="E446" s="240"/>
      <c r="F446" s="240"/>
      <c r="G446" s="240"/>
      <c r="H446" s="240"/>
      <c r="I446" s="240"/>
      <c r="J446" s="240"/>
      <c r="K446" s="276"/>
    </row>
    <row r="447" spans="1:11" ht="15.75">
      <c r="A447" s="274"/>
      <c r="B447" s="274"/>
      <c r="C447" s="274"/>
      <c r="D447" s="274"/>
      <c r="E447" s="240"/>
      <c r="F447" s="240"/>
      <c r="G447" s="240"/>
      <c r="H447" s="240"/>
      <c r="I447" s="240"/>
      <c r="J447" s="240"/>
      <c r="K447" s="276"/>
    </row>
    <row r="448" spans="1:11" ht="15.75">
      <c r="A448" s="274"/>
      <c r="B448" s="274"/>
      <c r="C448" s="274"/>
      <c r="D448" s="274"/>
      <c r="E448" s="240"/>
      <c r="F448" s="240"/>
      <c r="G448" s="240"/>
      <c r="H448" s="240"/>
      <c r="I448" s="240"/>
      <c r="J448" s="240"/>
      <c r="K448" s="276"/>
    </row>
    <row r="449" spans="1:11" ht="15.75">
      <c r="A449" s="274"/>
      <c r="B449" s="274"/>
      <c r="C449" s="274"/>
      <c r="D449" s="274"/>
      <c r="E449" s="240"/>
      <c r="F449" s="240"/>
      <c r="G449" s="240"/>
      <c r="H449" s="240"/>
      <c r="I449" s="240"/>
      <c r="J449" s="240"/>
      <c r="K449" s="276"/>
    </row>
    <row r="450" spans="1:11" ht="15.75">
      <c r="A450" s="274"/>
      <c r="B450" s="274"/>
      <c r="C450" s="274"/>
      <c r="D450" s="274"/>
      <c r="E450" s="240"/>
      <c r="F450" s="240"/>
      <c r="G450" s="240"/>
      <c r="H450" s="240"/>
      <c r="I450" s="240"/>
      <c r="J450" s="240"/>
      <c r="K450" s="276"/>
    </row>
    <row r="451" spans="1:11" ht="15.75">
      <c r="A451" s="274"/>
      <c r="B451" s="274"/>
      <c r="C451" s="274"/>
      <c r="D451" s="274"/>
      <c r="E451" s="240"/>
      <c r="F451" s="240"/>
      <c r="G451" s="240"/>
      <c r="H451" s="240"/>
      <c r="I451" s="240"/>
      <c r="J451" s="240"/>
      <c r="K451" s="276"/>
    </row>
    <row r="452" spans="1:11" ht="15.75">
      <c r="A452" s="274"/>
      <c r="B452" s="274"/>
      <c r="C452" s="274"/>
      <c r="D452" s="274"/>
      <c r="E452" s="240"/>
      <c r="F452" s="240"/>
      <c r="G452" s="240"/>
      <c r="H452" s="240"/>
      <c r="I452" s="240"/>
      <c r="J452" s="240"/>
      <c r="K452" s="276"/>
    </row>
    <row r="453" spans="1:11" ht="15.75">
      <c r="A453" s="274"/>
      <c r="B453" s="274"/>
      <c r="C453" s="274"/>
      <c r="D453" s="274"/>
      <c r="E453" s="240"/>
      <c r="F453" s="240"/>
      <c r="G453" s="240"/>
      <c r="H453" s="240"/>
      <c r="I453" s="240"/>
      <c r="J453" s="240"/>
      <c r="K453" s="276"/>
    </row>
    <row r="454" spans="1:11" ht="15.75">
      <c r="A454" s="274"/>
      <c r="B454" s="274"/>
      <c r="C454" s="274"/>
      <c r="D454" s="274"/>
      <c r="E454" s="240"/>
      <c r="F454" s="240"/>
      <c r="G454" s="240"/>
      <c r="H454" s="240"/>
      <c r="I454" s="240"/>
      <c r="J454" s="240"/>
      <c r="K454" s="276"/>
    </row>
    <row r="455" spans="1:11" ht="15.75">
      <c r="A455" s="274"/>
      <c r="B455" s="274"/>
      <c r="C455" s="274"/>
      <c r="D455" s="274"/>
      <c r="E455" s="240"/>
      <c r="F455" s="240"/>
      <c r="G455" s="240"/>
      <c r="H455" s="240"/>
      <c r="I455" s="240"/>
      <c r="J455" s="240"/>
      <c r="K455" s="276"/>
    </row>
    <row r="456" spans="1:11" ht="15.75">
      <c r="A456" s="274"/>
      <c r="B456" s="274"/>
      <c r="C456" s="274"/>
      <c r="D456" s="274"/>
      <c r="E456" s="240"/>
      <c r="F456" s="240"/>
      <c r="G456" s="240"/>
      <c r="H456" s="240"/>
      <c r="I456" s="240"/>
      <c r="J456" s="240"/>
      <c r="K456" s="276"/>
    </row>
    <row r="457" spans="1:11" ht="15.75">
      <c r="A457" s="274"/>
      <c r="B457" s="274"/>
      <c r="C457" s="274"/>
      <c r="D457" s="274"/>
      <c r="E457" s="240"/>
      <c r="F457" s="240"/>
      <c r="G457" s="240"/>
      <c r="H457" s="240"/>
      <c r="I457" s="240"/>
      <c r="J457" s="240"/>
      <c r="K457" s="276"/>
    </row>
    <row r="458" spans="1:11" ht="15.75">
      <c r="A458" s="274"/>
      <c r="B458" s="274"/>
      <c r="C458" s="274"/>
      <c r="D458" s="274"/>
      <c r="E458" s="240"/>
      <c r="F458" s="240"/>
      <c r="G458" s="240"/>
      <c r="H458" s="240"/>
      <c r="I458" s="240"/>
      <c r="J458" s="240"/>
      <c r="K458" s="276"/>
    </row>
    <row r="459" spans="1:11" ht="15.75">
      <c r="A459" s="274"/>
      <c r="B459" s="274"/>
      <c r="C459" s="274"/>
      <c r="D459" s="274"/>
      <c r="E459" s="240"/>
      <c r="F459" s="240"/>
      <c r="G459" s="240"/>
      <c r="H459" s="240"/>
      <c r="I459" s="240"/>
      <c r="J459" s="240"/>
      <c r="K459" s="276"/>
    </row>
    <row r="460" spans="1:11" ht="15.75">
      <c r="A460" s="274"/>
      <c r="B460" s="274"/>
      <c r="C460" s="274"/>
      <c r="D460" s="274"/>
      <c r="E460" s="240"/>
      <c r="F460" s="240"/>
      <c r="G460" s="240"/>
      <c r="H460" s="240"/>
      <c r="I460" s="240"/>
      <c r="J460" s="240"/>
      <c r="K460" s="276"/>
    </row>
    <row r="461" spans="1:11" ht="15.75">
      <c r="A461" s="274"/>
      <c r="B461" s="274"/>
      <c r="C461" s="274"/>
      <c r="D461" s="274"/>
      <c r="E461" s="240"/>
      <c r="F461" s="240"/>
      <c r="G461" s="240"/>
      <c r="H461" s="240"/>
      <c r="I461" s="240"/>
      <c r="J461" s="240"/>
      <c r="K461" s="276"/>
    </row>
    <row r="462" spans="1:11" ht="15.75">
      <c r="A462" s="274"/>
      <c r="B462" s="274"/>
      <c r="C462" s="274"/>
      <c r="D462" s="274"/>
      <c r="E462" s="240"/>
      <c r="F462" s="240"/>
      <c r="G462" s="240"/>
      <c r="H462" s="240"/>
      <c r="I462" s="240"/>
      <c r="J462" s="240"/>
      <c r="K462" s="276"/>
    </row>
    <row r="463" spans="1:11" ht="15.75">
      <c r="A463" s="274"/>
      <c r="B463" s="274"/>
      <c r="C463" s="274"/>
      <c r="D463" s="274"/>
      <c r="E463" s="240"/>
      <c r="F463" s="240"/>
      <c r="G463" s="240"/>
      <c r="H463" s="240"/>
      <c r="I463" s="240"/>
      <c r="J463" s="240"/>
      <c r="K463" s="276"/>
    </row>
    <row r="464" spans="1:11" ht="15.75">
      <c r="A464" s="274"/>
      <c r="B464" s="274"/>
      <c r="C464" s="274"/>
      <c r="D464" s="274"/>
      <c r="E464" s="240"/>
      <c r="F464" s="240"/>
      <c r="G464" s="240"/>
      <c r="H464" s="240"/>
      <c r="I464" s="240"/>
      <c r="J464" s="240"/>
      <c r="K464" s="276"/>
    </row>
    <row r="465" spans="1:11" ht="15.75">
      <c r="A465" s="274"/>
      <c r="B465" s="274"/>
      <c r="C465" s="274"/>
      <c r="D465" s="274"/>
      <c r="E465" s="240"/>
      <c r="F465" s="240"/>
      <c r="G465" s="240"/>
      <c r="H465" s="240"/>
      <c r="I465" s="240"/>
      <c r="J465" s="240"/>
      <c r="K465" s="276"/>
    </row>
    <row r="466" spans="1:11" ht="15.75">
      <c r="A466" s="274"/>
      <c r="B466" s="274"/>
      <c r="C466" s="274"/>
      <c r="D466" s="274"/>
      <c r="E466" s="240"/>
      <c r="F466" s="240"/>
      <c r="G466" s="240"/>
      <c r="H466" s="240"/>
      <c r="I466" s="240"/>
      <c r="J466" s="240"/>
      <c r="K466" s="276"/>
    </row>
    <row r="467" spans="1:11" ht="15.75">
      <c r="A467" s="274"/>
      <c r="B467" s="274"/>
      <c r="C467" s="274"/>
      <c r="D467" s="274"/>
      <c r="E467" s="240"/>
      <c r="F467" s="240"/>
      <c r="G467" s="240"/>
      <c r="H467" s="240"/>
      <c r="I467" s="240"/>
      <c r="J467" s="240"/>
      <c r="K467" s="276"/>
    </row>
    <row r="468" spans="1:11" ht="15.75">
      <c r="A468" s="274"/>
      <c r="B468" s="274"/>
      <c r="C468" s="274"/>
      <c r="D468" s="274"/>
      <c r="E468" s="240"/>
      <c r="F468" s="240"/>
      <c r="G468" s="240"/>
      <c r="H468" s="240"/>
      <c r="I468" s="240"/>
      <c r="J468" s="240"/>
      <c r="K468" s="276"/>
    </row>
    <row r="469" spans="1:11" ht="15.75">
      <c r="A469" s="274"/>
      <c r="B469" s="274"/>
      <c r="C469" s="274"/>
      <c r="D469" s="274"/>
      <c r="E469" s="240"/>
      <c r="F469" s="240"/>
      <c r="G469" s="240"/>
      <c r="H469" s="240"/>
      <c r="I469" s="240"/>
      <c r="J469" s="240"/>
      <c r="K469" s="276"/>
    </row>
    <row r="470" spans="1:11" ht="15.75">
      <c r="A470" s="274"/>
      <c r="B470" s="274"/>
      <c r="C470" s="274"/>
      <c r="D470" s="274"/>
      <c r="E470" s="240"/>
      <c r="F470" s="240"/>
      <c r="G470" s="240"/>
      <c r="H470" s="240"/>
      <c r="I470" s="240"/>
      <c r="J470" s="240"/>
      <c r="K470" s="276"/>
    </row>
    <row r="471" spans="1:11" ht="15.75">
      <c r="A471" s="274"/>
      <c r="B471" s="274"/>
      <c r="C471" s="274"/>
      <c r="D471" s="274"/>
      <c r="E471" s="240"/>
      <c r="F471" s="240"/>
      <c r="G471" s="240"/>
      <c r="H471" s="240"/>
      <c r="I471" s="240"/>
      <c r="J471" s="240"/>
      <c r="K471" s="276"/>
    </row>
    <row r="472" spans="1:11" ht="15.75">
      <c r="A472" s="274"/>
      <c r="B472" s="274"/>
      <c r="C472" s="274"/>
      <c r="D472" s="274"/>
      <c r="E472" s="240"/>
      <c r="F472" s="240"/>
      <c r="G472" s="240"/>
      <c r="H472" s="240"/>
      <c r="I472" s="240"/>
      <c r="J472" s="240"/>
      <c r="K472" s="276"/>
    </row>
    <row r="473" spans="1:11" ht="15.75">
      <c r="A473" s="274"/>
      <c r="B473" s="274"/>
      <c r="C473" s="274"/>
      <c r="D473" s="274"/>
      <c r="E473" s="240"/>
      <c r="F473" s="240"/>
      <c r="G473" s="240"/>
      <c r="H473" s="240"/>
      <c r="I473" s="240"/>
      <c r="J473" s="240"/>
      <c r="K473" s="276"/>
    </row>
    <row r="474" spans="1:11" ht="15.75">
      <c r="A474" s="274"/>
      <c r="B474" s="274"/>
      <c r="C474" s="274"/>
      <c r="D474" s="274"/>
      <c r="E474" s="240"/>
      <c r="F474" s="240"/>
      <c r="G474" s="240"/>
      <c r="H474" s="240"/>
      <c r="I474" s="240"/>
      <c r="J474" s="240"/>
      <c r="K474" s="276"/>
    </row>
    <row r="475" spans="1:11" ht="15.75">
      <c r="A475" s="274"/>
      <c r="B475" s="274"/>
      <c r="C475" s="274"/>
      <c r="D475" s="274"/>
      <c r="E475" s="240"/>
      <c r="F475" s="240"/>
      <c r="G475" s="240"/>
      <c r="H475" s="240"/>
      <c r="I475" s="240"/>
      <c r="J475" s="240"/>
      <c r="K475" s="276"/>
    </row>
    <row r="476" spans="1:11" ht="15.75">
      <c r="A476" s="274"/>
      <c r="B476" s="274"/>
      <c r="C476" s="274"/>
      <c r="D476" s="274"/>
      <c r="E476" s="240"/>
      <c r="F476" s="240"/>
      <c r="G476" s="240"/>
      <c r="H476" s="240"/>
      <c r="I476" s="240"/>
      <c r="J476" s="240"/>
      <c r="K476" s="276"/>
    </row>
    <row r="477" spans="1:11" ht="15.75">
      <c r="A477" s="274"/>
      <c r="B477" s="274"/>
      <c r="C477" s="274"/>
      <c r="D477" s="274"/>
      <c r="E477" s="240"/>
      <c r="F477" s="240"/>
      <c r="G477" s="240"/>
      <c r="H477" s="240"/>
      <c r="I477" s="240"/>
      <c r="J477" s="240"/>
      <c r="K477" s="276"/>
    </row>
    <row r="478" spans="1:11" ht="15.75">
      <c r="A478" s="274"/>
      <c r="B478" s="274"/>
      <c r="C478" s="274"/>
      <c r="D478" s="274"/>
      <c r="E478" s="240"/>
      <c r="F478" s="240"/>
      <c r="G478" s="240"/>
      <c r="H478" s="240"/>
      <c r="I478" s="240"/>
      <c r="J478" s="240"/>
      <c r="K478" s="276"/>
    </row>
    <row r="479" spans="1:11" ht="15.75">
      <c r="A479" s="274"/>
      <c r="B479" s="274"/>
      <c r="C479" s="274"/>
      <c r="D479" s="274"/>
      <c r="E479" s="240"/>
      <c r="F479" s="240"/>
      <c r="G479" s="240"/>
      <c r="H479" s="240"/>
      <c r="I479" s="240"/>
      <c r="J479" s="240"/>
      <c r="K479" s="276"/>
    </row>
    <row r="480" spans="1:11" ht="15.75">
      <c r="A480" s="274"/>
      <c r="B480" s="274"/>
      <c r="C480" s="274"/>
      <c r="D480" s="274"/>
      <c r="E480" s="240"/>
      <c r="F480" s="240"/>
      <c r="G480" s="240"/>
      <c r="H480" s="240"/>
      <c r="I480" s="240"/>
      <c r="J480" s="240"/>
      <c r="K480" s="276"/>
    </row>
    <row r="481" spans="1:11" ht="15.75">
      <c r="A481" s="274"/>
      <c r="B481" s="274"/>
      <c r="C481" s="274"/>
      <c r="D481" s="274"/>
      <c r="E481" s="240"/>
      <c r="F481" s="240"/>
      <c r="G481" s="240"/>
      <c r="H481" s="240"/>
      <c r="I481" s="240"/>
      <c r="J481" s="240"/>
      <c r="K481" s="276"/>
    </row>
    <row r="482" spans="1:11" ht="15.75">
      <c r="A482" s="274"/>
      <c r="B482" s="274"/>
      <c r="C482" s="274"/>
      <c r="D482" s="274"/>
      <c r="E482" s="240"/>
      <c r="F482" s="240"/>
      <c r="G482" s="240"/>
      <c r="H482" s="240"/>
      <c r="I482" s="240"/>
      <c r="J482" s="240"/>
      <c r="K482" s="276"/>
    </row>
    <row r="483" spans="1:11" ht="15.75">
      <c r="A483" s="274"/>
      <c r="B483" s="274"/>
      <c r="C483" s="274"/>
      <c r="D483" s="274"/>
      <c r="E483" s="240"/>
      <c r="F483" s="240"/>
      <c r="G483" s="240"/>
      <c r="H483" s="240"/>
      <c r="I483" s="240"/>
      <c r="J483" s="240"/>
      <c r="K483" s="276"/>
    </row>
    <row r="484" spans="1:11" ht="15.75">
      <c r="A484" s="274"/>
      <c r="B484" s="274"/>
      <c r="C484" s="274"/>
      <c r="D484" s="274"/>
      <c r="E484" s="240"/>
      <c r="F484" s="240"/>
      <c r="G484" s="240"/>
      <c r="H484" s="240"/>
      <c r="I484" s="240"/>
      <c r="J484" s="240"/>
      <c r="K484" s="276"/>
    </row>
    <row r="485" spans="1:11" ht="15.75">
      <c r="A485" s="274"/>
      <c r="B485" s="274"/>
      <c r="C485" s="274"/>
      <c r="D485" s="274"/>
      <c r="E485" s="240"/>
      <c r="F485" s="240"/>
      <c r="G485" s="240"/>
      <c r="H485" s="240"/>
      <c r="I485" s="240"/>
      <c r="J485" s="240"/>
      <c r="K485" s="276"/>
    </row>
    <row r="486" spans="1:11" ht="15.75">
      <c r="A486" s="274"/>
      <c r="B486" s="274"/>
      <c r="C486" s="274"/>
      <c r="D486" s="274"/>
      <c r="E486" s="240"/>
      <c r="F486" s="240"/>
      <c r="G486" s="240"/>
      <c r="H486" s="240"/>
      <c r="I486" s="240"/>
      <c r="J486" s="240"/>
      <c r="K486" s="276"/>
    </row>
    <row r="487" spans="1:11" ht="15.75">
      <c r="A487" s="274"/>
      <c r="B487" s="274"/>
      <c r="C487" s="274"/>
      <c r="D487" s="274"/>
      <c r="E487" s="240"/>
      <c r="F487" s="240"/>
      <c r="G487" s="240"/>
      <c r="H487" s="240"/>
      <c r="I487" s="240"/>
      <c r="J487" s="240"/>
      <c r="K487" s="276"/>
    </row>
    <row r="488" spans="1:11" ht="15.75">
      <c r="A488" s="274"/>
      <c r="B488" s="274"/>
      <c r="C488" s="274"/>
      <c r="D488" s="274"/>
      <c r="E488" s="240"/>
      <c r="F488" s="240"/>
      <c r="G488" s="240"/>
      <c r="H488" s="240"/>
      <c r="I488" s="240"/>
      <c r="J488" s="240"/>
      <c r="K488" s="276"/>
    </row>
    <row r="489" spans="1:11" ht="15.75">
      <c r="A489" s="274"/>
      <c r="B489" s="274"/>
      <c r="C489" s="274"/>
      <c r="D489" s="274"/>
      <c r="E489" s="240"/>
      <c r="F489" s="240"/>
      <c r="G489" s="240"/>
      <c r="H489" s="240"/>
      <c r="I489" s="240"/>
      <c r="J489" s="240"/>
      <c r="K489" s="276"/>
    </row>
    <row r="490" spans="1:11" ht="15.75">
      <c r="A490" s="274"/>
      <c r="B490" s="274"/>
      <c r="C490" s="274"/>
      <c r="D490" s="274"/>
      <c r="E490" s="240"/>
      <c r="F490" s="240"/>
      <c r="G490" s="240"/>
      <c r="H490" s="240"/>
      <c r="I490" s="240"/>
      <c r="J490" s="240"/>
      <c r="K490" s="276"/>
    </row>
    <row r="491" spans="1:11" ht="15.75">
      <c r="A491" s="274"/>
      <c r="B491" s="274"/>
      <c r="C491" s="274"/>
      <c r="D491" s="274"/>
      <c r="E491" s="240"/>
      <c r="F491" s="240"/>
      <c r="G491" s="240"/>
      <c r="H491" s="240"/>
      <c r="I491" s="240"/>
      <c r="J491" s="240"/>
      <c r="K491" s="276"/>
    </row>
    <row r="492" spans="1:11" ht="15.75">
      <c r="A492" s="274"/>
      <c r="B492" s="274"/>
      <c r="C492" s="274"/>
      <c r="D492" s="274"/>
      <c r="E492" s="240"/>
      <c r="F492" s="240"/>
      <c r="G492" s="240"/>
      <c r="H492" s="240"/>
      <c r="I492" s="240"/>
      <c r="J492" s="240"/>
      <c r="K492" s="276"/>
    </row>
    <row r="493" spans="1:11" ht="15.75">
      <c r="A493" s="274"/>
      <c r="B493" s="274"/>
      <c r="C493" s="274"/>
      <c r="D493" s="274"/>
      <c r="E493" s="240"/>
      <c r="F493" s="240"/>
      <c r="G493" s="240"/>
      <c r="H493" s="240"/>
      <c r="I493" s="240"/>
      <c r="J493" s="240"/>
      <c r="K493" s="276"/>
    </row>
    <row r="494" spans="1:11" ht="15.75">
      <c r="A494" s="274"/>
      <c r="B494" s="274"/>
      <c r="C494" s="274"/>
      <c r="D494" s="274"/>
      <c r="E494" s="240"/>
      <c r="F494" s="240"/>
      <c r="G494" s="240"/>
      <c r="H494" s="240"/>
      <c r="I494" s="240"/>
      <c r="J494" s="240"/>
      <c r="K494" s="276"/>
    </row>
    <row r="495" spans="1:11" ht="15.75">
      <c r="A495" s="274"/>
      <c r="B495" s="274"/>
      <c r="C495" s="274"/>
      <c r="D495" s="274"/>
      <c r="E495" s="240"/>
      <c r="F495" s="240"/>
      <c r="G495" s="240"/>
      <c r="H495" s="240"/>
      <c r="I495" s="240"/>
      <c r="J495" s="240"/>
      <c r="K495" s="276"/>
    </row>
    <row r="496" spans="1:11" ht="15.75">
      <c r="A496" s="274"/>
      <c r="B496" s="274"/>
      <c r="C496" s="274"/>
      <c r="D496" s="274"/>
      <c r="E496" s="240"/>
      <c r="F496" s="240"/>
      <c r="G496" s="240"/>
      <c r="H496" s="240"/>
      <c r="I496" s="240"/>
      <c r="J496" s="240"/>
      <c r="K496" s="276"/>
    </row>
    <row r="497" spans="1:11" ht="15.75">
      <c r="A497" s="274"/>
      <c r="B497" s="274"/>
      <c r="C497" s="274"/>
      <c r="D497" s="274"/>
      <c r="E497" s="240"/>
      <c r="F497" s="240"/>
      <c r="G497" s="240"/>
      <c r="H497" s="240"/>
      <c r="I497" s="240"/>
      <c r="J497" s="240"/>
      <c r="K497" s="276"/>
    </row>
    <row r="498" spans="1:11" ht="15.75">
      <c r="A498" s="274"/>
      <c r="B498" s="274"/>
      <c r="C498" s="274"/>
      <c r="D498" s="274"/>
      <c r="E498" s="240"/>
      <c r="F498" s="240"/>
      <c r="G498" s="240"/>
      <c r="H498" s="240"/>
      <c r="I498" s="240"/>
      <c r="J498" s="240"/>
      <c r="K498" s="276"/>
    </row>
    <row r="499" spans="1:11" ht="15.75">
      <c r="A499" s="274"/>
      <c r="B499" s="274"/>
      <c r="C499" s="274"/>
      <c r="D499" s="274"/>
      <c r="E499" s="240"/>
      <c r="F499" s="240"/>
      <c r="G499" s="240"/>
      <c r="H499" s="240"/>
      <c r="I499" s="240"/>
      <c r="J499" s="240"/>
      <c r="K499" s="276"/>
    </row>
    <row r="500" spans="1:11" ht="15.75">
      <c r="A500" s="274"/>
      <c r="B500" s="274"/>
      <c r="C500" s="274"/>
      <c r="D500" s="274"/>
      <c r="E500" s="240"/>
      <c r="F500" s="240"/>
      <c r="G500" s="240"/>
      <c r="H500" s="240"/>
      <c r="I500" s="240"/>
      <c r="J500" s="240"/>
      <c r="K500" s="276"/>
    </row>
    <row r="501" spans="1:11" ht="15.75">
      <c r="A501" s="274"/>
      <c r="B501" s="274"/>
      <c r="C501" s="274"/>
      <c r="D501" s="274"/>
      <c r="E501" s="240"/>
      <c r="F501" s="240"/>
      <c r="G501" s="240"/>
      <c r="H501" s="240"/>
      <c r="I501" s="240"/>
      <c r="J501" s="240"/>
      <c r="K501" s="276"/>
    </row>
    <row r="502" spans="1:11" ht="15.75">
      <c r="A502" s="274"/>
      <c r="B502" s="274"/>
      <c r="C502" s="274"/>
      <c r="D502" s="274"/>
      <c r="E502" s="240"/>
      <c r="F502" s="240"/>
      <c r="G502" s="240"/>
      <c r="H502" s="240"/>
      <c r="I502" s="240"/>
      <c r="J502" s="240"/>
      <c r="K502" s="276"/>
    </row>
    <row r="503" spans="1:11" ht="15.75">
      <c r="A503" s="274"/>
      <c r="B503" s="274"/>
      <c r="C503" s="274"/>
      <c r="D503" s="274"/>
      <c r="E503" s="240"/>
      <c r="F503" s="240"/>
      <c r="G503" s="240"/>
      <c r="H503" s="240"/>
      <c r="I503" s="240"/>
      <c r="J503" s="240"/>
      <c r="K503" s="276"/>
    </row>
    <row r="504" spans="1:11" ht="15.75">
      <c r="A504" s="274"/>
      <c r="B504" s="274"/>
      <c r="C504" s="274"/>
      <c r="D504" s="274"/>
      <c r="E504" s="240"/>
      <c r="F504" s="240"/>
      <c r="G504" s="240"/>
      <c r="H504" s="240"/>
      <c r="I504" s="240"/>
      <c r="J504" s="240"/>
      <c r="K504" s="276"/>
    </row>
    <row r="505" spans="1:11" ht="15.75">
      <c r="A505" s="274"/>
      <c r="B505" s="274"/>
      <c r="C505" s="274"/>
      <c r="D505" s="274"/>
      <c r="E505" s="240"/>
      <c r="F505" s="240"/>
      <c r="G505" s="240"/>
      <c r="H505" s="240"/>
      <c r="I505" s="240"/>
      <c r="J505" s="240"/>
      <c r="K505" s="276"/>
    </row>
    <row r="506" spans="1:11" ht="15.75">
      <c r="A506" s="274"/>
      <c r="B506" s="274"/>
      <c r="C506" s="274"/>
      <c r="D506" s="274"/>
      <c r="E506" s="240"/>
      <c r="F506" s="240"/>
      <c r="G506" s="240"/>
      <c r="H506" s="240"/>
      <c r="I506" s="240"/>
      <c r="J506" s="240"/>
      <c r="K506" s="276"/>
    </row>
    <row r="507" spans="1:11" ht="15.75">
      <c r="A507" s="274"/>
      <c r="B507" s="274"/>
      <c r="C507" s="274"/>
      <c r="D507" s="274"/>
      <c r="E507" s="240"/>
      <c r="F507" s="240"/>
      <c r="G507" s="240"/>
      <c r="H507" s="240"/>
      <c r="I507" s="240"/>
      <c r="J507" s="240"/>
      <c r="K507" s="276"/>
    </row>
    <row r="508" spans="1:11" ht="15.75">
      <c r="A508" s="274"/>
      <c r="B508" s="274"/>
      <c r="C508" s="274"/>
      <c r="D508" s="274"/>
      <c r="E508" s="240"/>
      <c r="F508" s="240"/>
      <c r="G508" s="240"/>
      <c r="H508" s="240"/>
      <c r="I508" s="240"/>
      <c r="J508" s="240"/>
      <c r="K508" s="276"/>
    </row>
    <row r="509" spans="1:11" ht="15.75">
      <c r="A509" s="274"/>
      <c r="B509" s="274"/>
      <c r="C509" s="274"/>
      <c r="D509" s="274"/>
      <c r="E509" s="240"/>
      <c r="F509" s="240"/>
      <c r="G509" s="240"/>
      <c r="H509" s="240"/>
      <c r="I509" s="240"/>
      <c r="J509" s="240"/>
      <c r="K509" s="276"/>
    </row>
    <row r="510" spans="1:11" ht="15.75">
      <c r="A510" s="274"/>
      <c r="B510" s="274"/>
      <c r="C510" s="274"/>
      <c r="D510" s="274"/>
      <c r="E510" s="240"/>
      <c r="F510" s="240"/>
      <c r="G510" s="240"/>
      <c r="H510" s="240"/>
      <c r="I510" s="240"/>
      <c r="J510" s="240"/>
      <c r="K510" s="276"/>
    </row>
    <row r="511" spans="1:11" ht="15.75">
      <c r="A511" s="274"/>
      <c r="B511" s="274"/>
      <c r="C511" s="274"/>
      <c r="D511" s="274"/>
      <c r="E511" s="240"/>
      <c r="F511" s="240"/>
      <c r="G511" s="240"/>
      <c r="H511" s="240"/>
      <c r="I511" s="240"/>
      <c r="J511" s="240"/>
      <c r="K511" s="276"/>
    </row>
    <row r="512" spans="1:11" ht="15.75">
      <c r="A512" s="274"/>
      <c r="B512" s="274"/>
      <c r="C512" s="274"/>
      <c r="D512" s="274"/>
      <c r="E512" s="240"/>
      <c r="F512" s="240"/>
      <c r="G512" s="240"/>
      <c r="H512" s="240"/>
      <c r="I512" s="240"/>
      <c r="J512" s="240"/>
      <c r="K512" s="276"/>
    </row>
    <row r="513" spans="1:11" ht="15.75">
      <c r="A513" s="274"/>
      <c r="B513" s="274"/>
      <c r="C513" s="274"/>
      <c r="D513" s="274"/>
      <c r="E513" s="240"/>
      <c r="F513" s="240"/>
      <c r="G513" s="240"/>
      <c r="H513" s="240"/>
      <c r="I513" s="240"/>
      <c r="J513" s="240"/>
      <c r="K513" s="276"/>
    </row>
    <row r="514" spans="1:11" ht="15.75">
      <c r="A514" s="274"/>
      <c r="B514" s="274"/>
      <c r="C514" s="274"/>
      <c r="D514" s="274"/>
      <c r="E514" s="240"/>
      <c r="F514" s="240"/>
      <c r="G514" s="240"/>
      <c r="H514" s="240"/>
      <c r="I514" s="240"/>
      <c r="J514" s="240"/>
      <c r="K514" s="276"/>
    </row>
    <row r="515" spans="1:11" ht="15.75">
      <c r="A515" s="274"/>
      <c r="B515" s="274"/>
      <c r="C515" s="274"/>
      <c r="D515" s="274"/>
      <c r="E515" s="240"/>
      <c r="F515" s="240"/>
      <c r="G515" s="240"/>
      <c r="H515" s="240"/>
      <c r="I515" s="240"/>
      <c r="J515" s="240"/>
      <c r="K515" s="276"/>
    </row>
    <row r="516" spans="1:11" ht="15.75">
      <c r="A516" s="274"/>
      <c r="B516" s="274"/>
      <c r="C516" s="274"/>
      <c r="D516" s="274"/>
      <c r="E516" s="240"/>
      <c r="F516" s="240"/>
      <c r="G516" s="240"/>
      <c r="H516" s="240"/>
      <c r="I516" s="240"/>
      <c r="J516" s="240"/>
      <c r="K516" s="276"/>
    </row>
    <row r="517" spans="1:11" ht="15.75">
      <c r="A517" s="274"/>
      <c r="B517" s="274"/>
      <c r="C517" s="274"/>
      <c r="D517" s="274"/>
      <c r="E517" s="240"/>
      <c r="F517" s="240"/>
      <c r="G517" s="240"/>
      <c r="H517" s="240"/>
      <c r="I517" s="240"/>
      <c r="J517" s="240"/>
      <c r="K517" s="276"/>
    </row>
    <row r="518" spans="1:11" ht="15.75">
      <c r="A518" s="274"/>
      <c r="B518" s="274"/>
      <c r="C518" s="274"/>
      <c r="D518" s="274"/>
      <c r="E518" s="240"/>
      <c r="F518" s="240"/>
      <c r="G518" s="240"/>
      <c r="H518" s="240"/>
      <c r="I518" s="240"/>
      <c r="J518" s="240"/>
      <c r="K518" s="276"/>
    </row>
    <row r="519" spans="1:11" ht="15.75">
      <c r="A519" s="274"/>
      <c r="B519" s="274"/>
      <c r="C519" s="274"/>
      <c r="D519" s="274"/>
      <c r="E519" s="240"/>
      <c r="F519" s="240"/>
      <c r="G519" s="240"/>
      <c r="H519" s="240"/>
      <c r="I519" s="240"/>
      <c r="J519" s="240"/>
      <c r="K519" s="276"/>
    </row>
    <row r="520" spans="1:11" ht="15.75">
      <c r="A520" s="274"/>
      <c r="B520" s="274"/>
      <c r="C520" s="274"/>
      <c r="D520" s="274"/>
      <c r="E520" s="240"/>
      <c r="F520" s="240"/>
      <c r="G520" s="240"/>
      <c r="H520" s="240"/>
      <c r="I520" s="240"/>
      <c r="J520" s="240"/>
      <c r="K520" s="276"/>
    </row>
    <row r="521" spans="1:11" ht="15.75">
      <c r="A521" s="274"/>
      <c r="B521" s="274"/>
      <c r="C521" s="274"/>
      <c r="D521" s="274"/>
      <c r="E521" s="240"/>
      <c r="F521" s="240"/>
      <c r="G521" s="240"/>
      <c r="H521" s="240"/>
      <c r="I521" s="240"/>
      <c r="J521" s="240"/>
      <c r="K521" s="276"/>
    </row>
    <row r="522" spans="1:11" ht="15.75">
      <c r="A522" s="274"/>
      <c r="B522" s="274"/>
      <c r="C522" s="274"/>
      <c r="D522" s="274"/>
      <c r="E522" s="240"/>
      <c r="F522" s="240"/>
      <c r="G522" s="240"/>
      <c r="H522" s="240"/>
      <c r="I522" s="240"/>
      <c r="J522" s="240"/>
      <c r="K522" s="276"/>
    </row>
    <row r="523" spans="1:11" ht="15.75">
      <c r="A523" s="274"/>
      <c r="B523" s="274"/>
      <c r="C523" s="274"/>
      <c r="D523" s="274"/>
      <c r="E523" s="240"/>
      <c r="F523" s="240"/>
      <c r="G523" s="240"/>
      <c r="H523" s="240"/>
      <c r="I523" s="240"/>
      <c r="J523" s="240"/>
      <c r="K523" s="276"/>
    </row>
    <row r="524" spans="1:11" ht="15.75">
      <c r="A524" s="274"/>
      <c r="B524" s="274"/>
      <c r="C524" s="274"/>
      <c r="D524" s="274"/>
      <c r="E524" s="240"/>
      <c r="F524" s="240"/>
      <c r="G524" s="240"/>
      <c r="H524" s="240"/>
      <c r="I524" s="240"/>
      <c r="J524" s="240"/>
      <c r="K524" s="276"/>
    </row>
    <row r="525" spans="1:11" ht="15.75">
      <c r="A525" s="274"/>
      <c r="B525" s="274"/>
      <c r="C525" s="274"/>
      <c r="D525" s="274"/>
      <c r="E525" s="240"/>
      <c r="F525" s="240"/>
      <c r="G525" s="240"/>
      <c r="H525" s="240"/>
      <c r="I525" s="240"/>
      <c r="J525" s="240"/>
      <c r="K525" s="276"/>
    </row>
    <row r="526" spans="1:11" ht="15.75">
      <c r="A526" s="274"/>
      <c r="B526" s="274"/>
      <c r="C526" s="274"/>
      <c r="D526" s="274"/>
      <c r="E526" s="240"/>
      <c r="F526" s="240"/>
      <c r="G526" s="240"/>
      <c r="H526" s="240"/>
      <c r="I526" s="240"/>
      <c r="J526" s="240"/>
      <c r="K526" s="276"/>
    </row>
    <row r="527" spans="1:11" ht="15.75">
      <c r="A527" s="274"/>
      <c r="B527" s="274"/>
      <c r="C527" s="274"/>
      <c r="D527" s="274"/>
      <c r="E527" s="240"/>
      <c r="F527" s="240"/>
      <c r="G527" s="240"/>
      <c r="H527" s="240"/>
      <c r="I527" s="240"/>
      <c r="J527" s="240"/>
      <c r="K527" s="276"/>
    </row>
    <row r="528" spans="1:11" ht="15.75">
      <c r="A528" s="274"/>
      <c r="B528" s="274"/>
      <c r="C528" s="274"/>
      <c r="D528" s="274"/>
      <c r="E528" s="240"/>
      <c r="F528" s="240"/>
      <c r="G528" s="240"/>
      <c r="H528" s="240"/>
      <c r="I528" s="240"/>
      <c r="J528" s="240"/>
      <c r="K528" s="276"/>
    </row>
    <row r="529" spans="1:11" ht="15.75">
      <c r="A529" s="274"/>
      <c r="B529" s="274"/>
      <c r="C529" s="274"/>
      <c r="D529" s="274"/>
      <c r="E529" s="240"/>
      <c r="F529" s="240"/>
      <c r="G529" s="240"/>
      <c r="H529" s="240"/>
      <c r="I529" s="240"/>
      <c r="J529" s="240"/>
      <c r="K529" s="276"/>
    </row>
    <row r="530" spans="1:11" ht="15.75">
      <c r="A530" s="274"/>
      <c r="B530" s="274"/>
      <c r="C530" s="274"/>
      <c r="D530" s="274"/>
      <c r="E530" s="240"/>
      <c r="F530" s="240"/>
      <c r="G530" s="240"/>
      <c r="H530" s="240"/>
      <c r="I530" s="240"/>
      <c r="J530" s="240"/>
      <c r="K530" s="276"/>
    </row>
    <row r="531" spans="1:11" ht="15.75">
      <c r="A531" s="274"/>
      <c r="B531" s="274"/>
      <c r="C531" s="274"/>
      <c r="D531" s="274"/>
      <c r="E531" s="240"/>
      <c r="F531" s="240"/>
      <c r="G531" s="240"/>
      <c r="H531" s="240"/>
      <c r="I531" s="240"/>
      <c r="J531" s="240"/>
      <c r="K531" s="276"/>
    </row>
    <row r="532" spans="1:11" ht="15.75">
      <c r="A532" s="274"/>
      <c r="B532" s="274"/>
      <c r="C532" s="274"/>
      <c r="D532" s="274"/>
      <c r="E532" s="240"/>
      <c r="F532" s="240"/>
      <c r="G532" s="240"/>
      <c r="H532" s="240"/>
      <c r="I532" s="240"/>
      <c r="J532" s="240"/>
      <c r="K532" s="276"/>
    </row>
    <row r="533" spans="1:11" ht="15.75">
      <c r="A533" s="274"/>
      <c r="B533" s="274"/>
      <c r="C533" s="274"/>
      <c r="D533" s="274"/>
      <c r="E533" s="240"/>
      <c r="F533" s="240"/>
      <c r="G533" s="240"/>
      <c r="H533" s="240"/>
      <c r="I533" s="240"/>
      <c r="J533" s="240"/>
      <c r="K533" s="276"/>
    </row>
    <row r="534" spans="1:11" ht="15.75">
      <c r="A534" s="274"/>
      <c r="B534" s="274"/>
      <c r="C534" s="274"/>
      <c r="D534" s="274"/>
      <c r="E534" s="240"/>
      <c r="F534" s="240"/>
      <c r="G534" s="240"/>
      <c r="H534" s="240"/>
      <c r="I534" s="240"/>
      <c r="J534" s="240"/>
      <c r="K534" s="276"/>
    </row>
    <row r="535" spans="1:11" ht="15.75">
      <c r="A535" s="274"/>
      <c r="B535" s="274"/>
      <c r="C535" s="274"/>
      <c r="D535" s="274"/>
      <c r="E535" s="240"/>
      <c r="F535" s="240"/>
      <c r="G535" s="240"/>
      <c r="H535" s="240"/>
      <c r="I535" s="240"/>
      <c r="J535" s="240"/>
      <c r="K535" s="276"/>
    </row>
    <row r="536" spans="1:11" ht="15.75">
      <c r="A536" s="274"/>
      <c r="B536" s="274"/>
      <c r="C536" s="274"/>
      <c r="D536" s="274"/>
      <c r="E536" s="240"/>
      <c r="F536" s="240"/>
      <c r="G536" s="240"/>
      <c r="H536" s="240"/>
      <c r="I536" s="240"/>
      <c r="J536" s="240"/>
      <c r="K536" s="276"/>
    </row>
    <row r="537" spans="1:11" ht="15.75">
      <c r="A537" s="274"/>
      <c r="B537" s="274"/>
      <c r="C537" s="274"/>
      <c r="D537" s="274"/>
      <c r="E537" s="240"/>
      <c r="F537" s="240"/>
      <c r="G537" s="240"/>
      <c r="H537" s="240"/>
      <c r="I537" s="240"/>
      <c r="J537" s="240"/>
      <c r="K537" s="276"/>
    </row>
    <row r="538" spans="1:11" ht="15.75">
      <c r="A538" s="274"/>
      <c r="B538" s="274"/>
      <c r="C538" s="274"/>
      <c r="D538" s="274"/>
      <c r="E538" s="240"/>
      <c r="F538" s="240"/>
      <c r="G538" s="240"/>
      <c r="H538" s="240"/>
      <c r="I538" s="240"/>
      <c r="J538" s="240"/>
      <c r="K538" s="276"/>
    </row>
    <row r="539" spans="1:11" ht="15.75">
      <c r="A539" s="274"/>
      <c r="B539" s="274"/>
      <c r="C539" s="274"/>
      <c r="D539" s="274"/>
      <c r="E539" s="240"/>
      <c r="F539" s="240"/>
      <c r="G539" s="240"/>
      <c r="H539" s="240"/>
      <c r="I539" s="240"/>
      <c r="J539" s="240"/>
      <c r="K539" s="276"/>
    </row>
    <row r="540" spans="1:11" ht="15.75">
      <c r="A540" s="274"/>
      <c r="B540" s="274"/>
      <c r="C540" s="274"/>
      <c r="D540" s="274"/>
      <c r="E540" s="240"/>
      <c r="F540" s="240"/>
      <c r="G540" s="240"/>
      <c r="H540" s="240"/>
      <c r="I540" s="240"/>
      <c r="J540" s="240"/>
      <c r="K540" s="276"/>
    </row>
    <row r="541" spans="1:11" ht="15.75">
      <c r="A541" s="274"/>
      <c r="B541" s="274"/>
      <c r="C541" s="274"/>
      <c r="D541" s="274"/>
      <c r="E541" s="240"/>
      <c r="F541" s="240"/>
      <c r="G541" s="240"/>
      <c r="H541" s="240"/>
      <c r="I541" s="240"/>
      <c r="J541" s="240"/>
      <c r="K541" s="276"/>
    </row>
    <row r="542" spans="1:11" ht="15.75">
      <c r="A542" s="274"/>
      <c r="B542" s="274"/>
      <c r="C542" s="274"/>
      <c r="D542" s="274"/>
      <c r="E542" s="240"/>
      <c r="F542" s="240"/>
      <c r="G542" s="240"/>
      <c r="H542" s="240"/>
      <c r="I542" s="240"/>
      <c r="J542" s="240"/>
      <c r="K542" s="276"/>
    </row>
    <row r="543" spans="1:11" ht="15.75">
      <c r="A543" s="274"/>
      <c r="B543" s="274"/>
      <c r="C543" s="274"/>
      <c r="D543" s="274"/>
      <c r="E543" s="240"/>
      <c r="F543" s="240"/>
      <c r="G543" s="240"/>
      <c r="H543" s="240"/>
      <c r="I543" s="240"/>
      <c r="J543" s="240"/>
      <c r="K543" s="276"/>
    </row>
    <row r="544" spans="1:11" ht="15.75">
      <c r="A544" s="274"/>
      <c r="B544" s="274"/>
      <c r="C544" s="274"/>
      <c r="D544" s="274"/>
      <c r="E544" s="240"/>
      <c r="F544" s="240"/>
      <c r="G544" s="240"/>
      <c r="H544" s="240"/>
      <c r="I544" s="240"/>
      <c r="J544" s="240"/>
      <c r="K544" s="276"/>
    </row>
    <row r="545" spans="1:11" ht="15.75">
      <c r="A545" s="274"/>
      <c r="B545" s="274"/>
      <c r="C545" s="274"/>
      <c r="D545" s="274"/>
      <c r="E545" s="240"/>
      <c r="F545" s="240"/>
      <c r="G545" s="240"/>
      <c r="H545" s="240"/>
      <c r="I545" s="240"/>
      <c r="J545" s="240"/>
      <c r="K545" s="276"/>
    </row>
    <row r="546" spans="1:11" ht="15.75">
      <c r="A546" s="274"/>
      <c r="B546" s="274"/>
      <c r="C546" s="274"/>
      <c r="D546" s="274"/>
      <c r="E546" s="240"/>
      <c r="F546" s="240"/>
      <c r="G546" s="240"/>
      <c r="H546" s="240"/>
      <c r="I546" s="240"/>
      <c r="J546" s="240"/>
      <c r="K546" s="276"/>
    </row>
    <row r="547" spans="1:11" ht="15.75">
      <c r="A547" s="274"/>
      <c r="B547" s="274"/>
      <c r="C547" s="274"/>
      <c r="D547" s="274"/>
      <c r="E547" s="240"/>
      <c r="F547" s="240"/>
      <c r="G547" s="240"/>
      <c r="H547" s="240"/>
      <c r="I547" s="240"/>
      <c r="J547" s="240"/>
      <c r="K547" s="276"/>
    </row>
    <row r="548" spans="1:11" ht="15.75">
      <c r="A548" s="274"/>
      <c r="B548" s="274"/>
      <c r="C548" s="274"/>
      <c r="D548" s="274"/>
      <c r="E548" s="240"/>
      <c r="F548" s="240"/>
      <c r="G548" s="240"/>
      <c r="H548" s="240"/>
      <c r="I548" s="240"/>
      <c r="J548" s="240"/>
      <c r="K548" s="276"/>
    </row>
    <row r="549" spans="1:11" ht="15.75">
      <c r="A549" s="274"/>
      <c r="B549" s="274"/>
      <c r="C549" s="274"/>
      <c r="D549" s="274"/>
      <c r="E549" s="240"/>
      <c r="F549" s="240"/>
      <c r="G549" s="240"/>
      <c r="H549" s="240"/>
      <c r="I549" s="240"/>
      <c r="J549" s="240"/>
      <c r="K549" s="276"/>
    </row>
    <row r="550" spans="1:11" ht="15.75">
      <c r="A550" s="274"/>
      <c r="B550" s="274"/>
      <c r="C550" s="274"/>
      <c r="D550" s="274"/>
      <c r="E550" s="240"/>
      <c r="F550" s="240"/>
      <c r="G550" s="240"/>
      <c r="H550" s="240"/>
      <c r="I550" s="240"/>
      <c r="J550" s="240"/>
      <c r="K550" s="276"/>
    </row>
    <row r="551" spans="1:11" ht="15.75">
      <c r="A551" s="274"/>
      <c r="B551" s="274"/>
      <c r="C551" s="274"/>
      <c r="D551" s="274"/>
      <c r="E551" s="240"/>
      <c r="F551" s="240"/>
      <c r="G551" s="240"/>
      <c r="H551" s="240"/>
      <c r="I551" s="240"/>
      <c r="J551" s="240"/>
      <c r="K551" s="276"/>
    </row>
    <row r="552" spans="1:11" ht="15.75">
      <c r="A552" s="274"/>
      <c r="B552" s="274"/>
      <c r="C552" s="274"/>
      <c r="D552" s="274"/>
      <c r="E552" s="240"/>
      <c r="F552" s="240"/>
      <c r="G552" s="240"/>
      <c r="H552" s="240"/>
      <c r="I552" s="240"/>
      <c r="J552" s="240"/>
      <c r="K552" s="276"/>
    </row>
    <row r="553" spans="1:11" ht="15.75">
      <c r="A553" s="274"/>
      <c r="B553" s="274"/>
      <c r="C553" s="274"/>
      <c r="D553" s="274"/>
      <c r="E553" s="240"/>
      <c r="F553" s="240"/>
      <c r="G553" s="240"/>
      <c r="H553" s="240"/>
      <c r="I553" s="240"/>
      <c r="J553" s="240"/>
      <c r="K553" s="276"/>
    </row>
    <row r="554" spans="1:11" ht="15.75">
      <c r="A554" s="274"/>
      <c r="B554" s="274"/>
      <c r="C554" s="274"/>
      <c r="D554" s="274"/>
      <c r="E554" s="240"/>
      <c r="F554" s="240"/>
      <c r="G554" s="240"/>
      <c r="H554" s="240"/>
      <c r="I554" s="240"/>
      <c r="J554" s="240"/>
      <c r="K554" s="276"/>
    </row>
    <row r="555" spans="1:11" ht="15.75">
      <c r="A555" s="274"/>
      <c r="B555" s="274"/>
      <c r="C555" s="274"/>
      <c r="D555" s="274"/>
      <c r="E555" s="240"/>
      <c r="F555" s="240"/>
      <c r="G555" s="240"/>
      <c r="H555" s="240"/>
      <c r="I555" s="240"/>
      <c r="J555" s="240"/>
      <c r="K555" s="276"/>
    </row>
    <row r="556" spans="1:11" ht="15.75">
      <c r="A556" s="274"/>
      <c r="B556" s="274"/>
      <c r="C556" s="274"/>
      <c r="D556" s="274"/>
      <c r="E556" s="240"/>
      <c r="F556" s="240"/>
      <c r="G556" s="240"/>
      <c r="H556" s="240"/>
      <c r="I556" s="240"/>
      <c r="J556" s="240"/>
      <c r="K556" s="276"/>
    </row>
    <row r="557" spans="1:11" ht="15.75">
      <c r="A557" s="274"/>
      <c r="B557" s="274"/>
      <c r="C557" s="274"/>
      <c r="D557" s="274"/>
      <c r="E557" s="240"/>
      <c r="F557" s="240"/>
      <c r="G557" s="240"/>
      <c r="H557" s="240"/>
      <c r="I557" s="240"/>
      <c r="J557" s="240"/>
      <c r="K557" s="276"/>
    </row>
    <row r="558" spans="1:11" ht="15.75">
      <c r="A558" s="274"/>
      <c r="B558" s="274"/>
      <c r="C558" s="274"/>
      <c r="D558" s="274"/>
      <c r="E558" s="240"/>
      <c r="F558" s="240"/>
      <c r="G558" s="240"/>
      <c r="H558" s="240"/>
      <c r="I558" s="240"/>
      <c r="J558" s="240"/>
      <c r="K558" s="276"/>
    </row>
    <row r="559" spans="1:11" ht="15.75">
      <c r="A559" s="274"/>
      <c r="B559" s="274"/>
      <c r="C559" s="274"/>
      <c r="D559" s="274"/>
      <c r="E559" s="240"/>
      <c r="F559" s="240"/>
      <c r="G559" s="240"/>
      <c r="H559" s="240"/>
      <c r="I559" s="240"/>
      <c r="J559" s="240"/>
      <c r="K559" s="276"/>
    </row>
    <row r="560" spans="1:11" ht="15.75">
      <c r="A560" s="274"/>
      <c r="B560" s="274"/>
      <c r="C560" s="274"/>
      <c r="D560" s="274"/>
      <c r="E560" s="240"/>
      <c r="F560" s="240"/>
      <c r="G560" s="240"/>
      <c r="H560" s="240"/>
      <c r="I560" s="240"/>
      <c r="J560" s="240"/>
      <c r="K560" s="276"/>
    </row>
    <row r="561" spans="1:11" ht="15.75">
      <c r="A561" s="274"/>
      <c r="B561" s="274"/>
      <c r="C561" s="274"/>
      <c r="D561" s="274"/>
      <c r="E561" s="240"/>
      <c r="F561" s="240"/>
      <c r="G561" s="240"/>
      <c r="H561" s="240"/>
      <c r="I561" s="240"/>
      <c r="J561" s="240"/>
      <c r="K561" s="276"/>
    </row>
    <row r="562" spans="1:11" ht="15.75">
      <c r="A562" s="274"/>
      <c r="B562" s="274"/>
      <c r="C562" s="274"/>
      <c r="D562" s="274"/>
      <c r="E562" s="240"/>
      <c r="F562" s="240"/>
      <c r="G562" s="240"/>
      <c r="H562" s="240"/>
      <c r="I562" s="240"/>
      <c r="J562" s="240"/>
      <c r="K562" s="276"/>
    </row>
    <row r="563" spans="1:11" ht="15.75">
      <c r="A563" s="274"/>
      <c r="B563" s="274"/>
      <c r="C563" s="274"/>
      <c r="D563" s="274"/>
      <c r="E563" s="240"/>
      <c r="F563" s="240"/>
      <c r="G563" s="240"/>
      <c r="H563" s="240"/>
      <c r="I563" s="240"/>
      <c r="J563" s="240"/>
      <c r="K563" s="276"/>
    </row>
    <row r="564" spans="1:11" ht="15.75">
      <c r="A564" s="274"/>
      <c r="B564" s="274"/>
      <c r="C564" s="274"/>
      <c r="D564" s="274"/>
      <c r="E564" s="240"/>
      <c r="F564" s="240"/>
      <c r="G564" s="240"/>
      <c r="H564" s="240"/>
      <c r="I564" s="240"/>
      <c r="J564" s="240"/>
      <c r="K564" s="276"/>
    </row>
    <row r="565" spans="1:11" ht="15.75">
      <c r="A565" s="274"/>
      <c r="B565" s="274"/>
      <c r="C565" s="274"/>
      <c r="D565" s="274"/>
      <c r="E565" s="240"/>
      <c r="F565" s="240"/>
      <c r="G565" s="240"/>
      <c r="H565" s="240"/>
      <c r="I565" s="240"/>
      <c r="J565" s="240"/>
      <c r="K565" s="276"/>
    </row>
    <row r="566" spans="1:11" ht="15.75">
      <c r="A566" s="274"/>
      <c r="B566" s="274"/>
      <c r="C566" s="274"/>
      <c r="D566" s="274"/>
      <c r="E566" s="240"/>
      <c r="F566" s="240"/>
      <c r="G566" s="240"/>
      <c r="H566" s="240"/>
      <c r="I566" s="240"/>
      <c r="J566" s="240"/>
      <c r="K566" s="276"/>
    </row>
    <row r="567" spans="1:11" ht="15.75">
      <c r="A567" s="274"/>
      <c r="B567" s="274"/>
      <c r="C567" s="274"/>
      <c r="D567" s="274"/>
      <c r="E567" s="240"/>
      <c r="F567" s="240"/>
      <c r="G567" s="240"/>
      <c r="H567" s="240"/>
      <c r="I567" s="240"/>
      <c r="J567" s="240"/>
      <c r="K567" s="276"/>
    </row>
    <row r="568" spans="1:11" ht="15.75">
      <c r="A568" s="274"/>
      <c r="B568" s="274"/>
      <c r="C568" s="274"/>
      <c r="D568" s="274"/>
      <c r="E568" s="240"/>
      <c r="F568" s="240"/>
      <c r="G568" s="240"/>
      <c r="H568" s="240"/>
      <c r="I568" s="240"/>
      <c r="J568" s="240"/>
      <c r="K568" s="276"/>
    </row>
    <row r="569" spans="1:11" ht="15.75">
      <c r="A569" s="274"/>
      <c r="B569" s="274"/>
      <c r="C569" s="274"/>
      <c r="D569" s="274"/>
      <c r="E569" s="240"/>
      <c r="F569" s="240"/>
      <c r="G569" s="240"/>
      <c r="H569" s="240"/>
      <c r="I569" s="240"/>
      <c r="J569" s="240"/>
      <c r="K569" s="276"/>
    </row>
    <row r="570" spans="1:11" ht="15.75">
      <c r="A570" s="274"/>
      <c r="B570" s="274"/>
      <c r="C570" s="274"/>
      <c r="D570" s="274"/>
      <c r="E570" s="240"/>
      <c r="F570" s="240"/>
      <c r="G570" s="240"/>
      <c r="H570" s="240"/>
      <c r="I570" s="240"/>
      <c r="J570" s="240"/>
      <c r="K570" s="276"/>
    </row>
    <row r="571" spans="1:11" ht="15.75">
      <c r="A571" s="274"/>
      <c r="B571" s="274"/>
      <c r="C571" s="274"/>
      <c r="D571" s="274"/>
      <c r="E571" s="240"/>
      <c r="F571" s="240"/>
      <c r="G571" s="240"/>
      <c r="H571" s="240"/>
      <c r="I571" s="240"/>
      <c r="J571" s="240"/>
      <c r="K571" s="276"/>
    </row>
    <row r="572" spans="1:11" ht="15.75">
      <c r="A572" s="274"/>
      <c r="B572" s="274"/>
      <c r="C572" s="274"/>
      <c r="D572" s="274"/>
      <c r="E572" s="240"/>
      <c r="F572" s="240"/>
      <c r="G572" s="240"/>
      <c r="H572" s="240"/>
      <c r="I572" s="240"/>
      <c r="J572" s="240"/>
      <c r="K572" s="276"/>
    </row>
    <row r="573" spans="1:11" ht="15.75">
      <c r="A573" s="274"/>
      <c r="B573" s="274"/>
      <c r="C573" s="274"/>
      <c r="D573" s="274"/>
      <c r="E573" s="240"/>
      <c r="F573" s="240"/>
      <c r="G573" s="240"/>
      <c r="H573" s="240"/>
      <c r="I573" s="240"/>
      <c r="J573" s="240"/>
      <c r="K573" s="276"/>
    </row>
    <row r="574" spans="1:11" ht="15.75">
      <c r="A574" s="274"/>
      <c r="B574" s="274"/>
      <c r="C574" s="274"/>
      <c r="D574" s="274"/>
      <c r="E574" s="240"/>
      <c r="F574" s="240"/>
      <c r="G574" s="240"/>
      <c r="H574" s="240"/>
      <c r="I574" s="240"/>
      <c r="J574" s="240"/>
      <c r="K574" s="276"/>
    </row>
    <row r="575" spans="1:11" ht="15.75">
      <c r="A575" s="274"/>
      <c r="B575" s="274"/>
      <c r="C575" s="274"/>
      <c r="D575" s="274"/>
      <c r="E575" s="240"/>
      <c r="F575" s="240"/>
      <c r="G575" s="240"/>
      <c r="H575" s="240"/>
      <c r="I575" s="240"/>
      <c r="J575" s="240"/>
      <c r="K575" s="276"/>
    </row>
    <row r="576" spans="1:11" ht="15.75">
      <c r="A576" s="274"/>
      <c r="B576" s="274"/>
      <c r="C576" s="274"/>
      <c r="D576" s="274"/>
      <c r="E576" s="240"/>
      <c r="F576" s="240"/>
      <c r="G576" s="240"/>
      <c r="H576" s="240"/>
      <c r="I576" s="240"/>
      <c r="J576" s="240"/>
      <c r="K576" s="276"/>
    </row>
    <row r="577" spans="1:11" ht="15.75">
      <c r="A577" s="274"/>
      <c r="B577" s="274"/>
      <c r="C577" s="274"/>
      <c r="D577" s="274"/>
      <c r="E577" s="240"/>
      <c r="F577" s="240"/>
      <c r="G577" s="240"/>
      <c r="H577" s="240"/>
      <c r="I577" s="240"/>
      <c r="J577" s="240"/>
      <c r="K577" s="276"/>
    </row>
    <row r="578" spans="1:11" ht="15.75">
      <c r="A578" s="274"/>
      <c r="B578" s="274"/>
      <c r="C578" s="274"/>
      <c r="D578" s="274"/>
      <c r="E578" s="240"/>
      <c r="F578" s="240"/>
      <c r="G578" s="240"/>
      <c r="H578" s="240"/>
      <c r="I578" s="240"/>
      <c r="J578" s="240"/>
      <c r="K578" s="276"/>
    </row>
    <row r="579" spans="1:11" ht="15.75">
      <c r="A579" s="274"/>
      <c r="B579" s="274"/>
      <c r="C579" s="274"/>
      <c r="D579" s="274"/>
      <c r="E579" s="240"/>
      <c r="F579" s="240"/>
      <c r="G579" s="240"/>
      <c r="H579" s="240"/>
      <c r="I579" s="240"/>
      <c r="J579" s="240"/>
      <c r="K579" s="276"/>
    </row>
    <row r="580" spans="1:11" ht="15.75">
      <c r="A580" s="274"/>
      <c r="B580" s="274"/>
      <c r="C580" s="274"/>
      <c r="D580" s="274"/>
      <c r="E580" s="240"/>
      <c r="F580" s="240"/>
      <c r="G580" s="240"/>
      <c r="H580" s="240"/>
      <c r="I580" s="240"/>
      <c r="J580" s="240"/>
      <c r="K580" s="276"/>
    </row>
    <row r="581" spans="1:11" ht="15.75">
      <c r="A581" s="274"/>
      <c r="B581" s="274"/>
      <c r="C581" s="274"/>
      <c r="D581" s="274"/>
      <c r="E581" s="240"/>
      <c r="F581" s="240"/>
      <c r="G581" s="240"/>
      <c r="H581" s="240"/>
      <c r="I581" s="240"/>
      <c r="J581" s="240"/>
      <c r="K581" s="276"/>
    </row>
    <row r="582" spans="1:11" ht="15.75">
      <c r="A582" s="274"/>
      <c r="B582" s="274"/>
      <c r="C582" s="274"/>
      <c r="D582" s="274"/>
      <c r="E582" s="240"/>
      <c r="F582" s="240"/>
      <c r="G582" s="240"/>
      <c r="H582" s="240"/>
      <c r="I582" s="240"/>
      <c r="J582" s="240"/>
      <c r="K582" s="276"/>
    </row>
    <row r="583" spans="1:11" ht="15.75">
      <c r="A583" s="274"/>
      <c r="B583" s="274"/>
      <c r="C583" s="274"/>
      <c r="D583" s="274"/>
      <c r="E583" s="240"/>
      <c r="F583" s="240"/>
      <c r="G583" s="240"/>
      <c r="H583" s="240"/>
      <c r="I583" s="240"/>
      <c r="J583" s="240"/>
      <c r="K583" s="276"/>
    </row>
    <row r="584" spans="1:11" ht="15.75">
      <c r="A584" s="274"/>
      <c r="B584" s="274"/>
      <c r="C584" s="274"/>
      <c r="D584" s="274"/>
      <c r="E584" s="240"/>
      <c r="F584" s="240"/>
      <c r="G584" s="240"/>
      <c r="H584" s="240"/>
      <c r="I584" s="240"/>
      <c r="J584" s="240"/>
      <c r="K584" s="276"/>
    </row>
    <row r="585" spans="1:11" ht="15.75">
      <c r="A585" s="274"/>
      <c r="B585" s="274"/>
      <c r="C585" s="274"/>
      <c r="D585" s="274"/>
      <c r="E585" s="240"/>
      <c r="F585" s="240"/>
      <c r="G585" s="240"/>
      <c r="H585" s="240"/>
      <c r="I585" s="240"/>
      <c r="J585" s="240"/>
      <c r="K585" s="276"/>
    </row>
    <row r="586" spans="1:11" ht="15.75">
      <c r="A586" s="274"/>
      <c r="B586" s="274"/>
      <c r="C586" s="274"/>
      <c r="D586" s="274"/>
      <c r="E586" s="240"/>
      <c r="F586" s="240"/>
      <c r="G586" s="240"/>
      <c r="H586" s="240"/>
      <c r="I586" s="240"/>
      <c r="J586" s="240"/>
      <c r="K586" s="276"/>
    </row>
    <row r="587" spans="1:11" ht="15.75">
      <c r="A587" s="274"/>
      <c r="B587" s="274"/>
      <c r="C587" s="274"/>
      <c r="D587" s="274"/>
      <c r="E587" s="240"/>
      <c r="F587" s="240"/>
      <c r="G587" s="240"/>
      <c r="H587" s="240"/>
      <c r="I587" s="240"/>
      <c r="J587" s="240"/>
      <c r="K587" s="276"/>
    </row>
    <row r="588" spans="1:11" ht="15.75">
      <c r="A588" s="274"/>
      <c r="B588" s="274"/>
      <c r="C588" s="274"/>
      <c r="D588" s="274"/>
      <c r="E588" s="240"/>
      <c r="F588" s="240"/>
      <c r="G588" s="240"/>
      <c r="H588" s="240"/>
      <c r="I588" s="240"/>
      <c r="J588" s="240"/>
      <c r="K588" s="276"/>
    </row>
    <row r="589" spans="1:11" ht="15.75">
      <c r="A589" s="274"/>
      <c r="B589" s="274"/>
      <c r="C589" s="274"/>
      <c r="D589" s="274"/>
      <c r="E589" s="240"/>
      <c r="F589" s="240"/>
      <c r="G589" s="240"/>
      <c r="H589" s="240"/>
      <c r="I589" s="240"/>
      <c r="J589" s="240"/>
      <c r="K589" s="276"/>
    </row>
    <row r="590" spans="1:11" ht="15.75">
      <c r="A590" s="274"/>
      <c r="B590" s="274"/>
      <c r="C590" s="274"/>
      <c r="D590" s="274"/>
      <c r="E590" s="240"/>
      <c r="F590" s="240"/>
      <c r="G590" s="240"/>
      <c r="H590" s="240"/>
      <c r="I590" s="240"/>
      <c r="J590" s="240"/>
      <c r="K590" s="276"/>
    </row>
    <row r="591" spans="1:11" ht="15.75">
      <c r="A591" s="274"/>
      <c r="B591" s="274"/>
      <c r="C591" s="274"/>
      <c r="D591" s="274"/>
      <c r="E591" s="240"/>
      <c r="F591" s="240"/>
      <c r="G591" s="240"/>
      <c r="H591" s="240"/>
      <c r="I591" s="240"/>
      <c r="J591" s="240"/>
      <c r="K591" s="276"/>
    </row>
    <row r="592" spans="1:11" ht="15.75">
      <c r="A592" s="274"/>
      <c r="B592" s="274"/>
      <c r="C592" s="274"/>
      <c r="D592" s="274"/>
      <c r="E592" s="240"/>
      <c r="F592" s="240"/>
      <c r="G592" s="240"/>
      <c r="H592" s="240"/>
      <c r="I592" s="240"/>
      <c r="J592" s="240"/>
      <c r="K592" s="276"/>
    </row>
    <row r="593" spans="1:11" ht="15.75">
      <c r="A593" s="274"/>
      <c r="B593" s="274"/>
      <c r="C593" s="274"/>
      <c r="D593" s="274"/>
      <c r="E593" s="240"/>
      <c r="F593" s="240"/>
      <c r="G593" s="240"/>
      <c r="H593" s="240"/>
      <c r="I593" s="240"/>
      <c r="J593" s="240"/>
      <c r="K593" s="276"/>
    </row>
    <row r="594" spans="1:11" ht="15.75">
      <c r="A594" s="274"/>
      <c r="B594" s="274"/>
      <c r="C594" s="274"/>
      <c r="D594" s="274"/>
      <c r="E594" s="240"/>
      <c r="F594" s="240"/>
      <c r="G594" s="240"/>
      <c r="H594" s="240"/>
      <c r="I594" s="240"/>
      <c r="J594" s="240"/>
      <c r="K594" s="276"/>
    </row>
    <row r="595" spans="1:11" ht="15.75">
      <c r="A595" s="274"/>
      <c r="B595" s="274"/>
      <c r="C595" s="274"/>
      <c r="D595" s="274"/>
      <c r="E595" s="240"/>
      <c r="F595" s="240"/>
      <c r="G595" s="240"/>
      <c r="H595" s="240"/>
      <c r="I595" s="240"/>
      <c r="J595" s="240"/>
      <c r="K595" s="276"/>
    </row>
    <row r="596" spans="1:11" ht="15.75">
      <c r="A596" s="274"/>
      <c r="B596" s="274"/>
      <c r="C596" s="274"/>
      <c r="D596" s="274"/>
      <c r="E596" s="240"/>
      <c r="F596" s="240"/>
      <c r="G596" s="240"/>
      <c r="H596" s="240"/>
      <c r="I596" s="240"/>
      <c r="J596" s="240"/>
      <c r="K596" s="276"/>
    </row>
    <row r="597" spans="1:11" ht="15.75">
      <c r="A597" s="274"/>
      <c r="B597" s="274"/>
      <c r="C597" s="274"/>
      <c r="D597" s="274"/>
      <c r="E597" s="240"/>
      <c r="F597" s="240"/>
      <c r="G597" s="240"/>
      <c r="H597" s="240"/>
      <c r="I597" s="240"/>
      <c r="J597" s="240"/>
      <c r="K597" s="276"/>
    </row>
    <row r="598" spans="1:11" ht="15.75">
      <c r="A598" s="274"/>
      <c r="B598" s="274"/>
      <c r="C598" s="274"/>
      <c r="D598" s="274"/>
      <c r="E598" s="240"/>
      <c r="F598" s="240"/>
      <c r="G598" s="240"/>
      <c r="H598" s="240"/>
      <c r="I598" s="240"/>
      <c r="J598" s="240"/>
      <c r="K598" s="276"/>
    </row>
    <row r="599" spans="1:11" ht="15.75">
      <c r="A599" s="274"/>
      <c r="B599" s="274"/>
      <c r="C599" s="274"/>
      <c r="D599" s="274"/>
      <c r="E599" s="240"/>
      <c r="F599" s="240"/>
      <c r="G599" s="240"/>
      <c r="H599" s="240"/>
      <c r="I599" s="240"/>
      <c r="J599" s="240"/>
      <c r="K599" s="276"/>
    </row>
    <row r="600" spans="1:11" ht="15.75">
      <c r="A600" s="274"/>
      <c r="B600" s="274"/>
      <c r="C600" s="274"/>
      <c r="D600" s="274"/>
      <c r="E600" s="240"/>
      <c r="F600" s="240"/>
      <c r="G600" s="240"/>
      <c r="H600" s="240"/>
      <c r="I600" s="240"/>
      <c r="J600" s="240"/>
      <c r="K600" s="276"/>
    </row>
    <row r="601" spans="1:11" ht="15.75">
      <c r="A601" s="274"/>
      <c r="B601" s="274"/>
      <c r="C601" s="274"/>
      <c r="D601" s="274"/>
      <c r="E601" s="240"/>
      <c r="F601" s="240"/>
      <c r="G601" s="240"/>
      <c r="H601" s="240"/>
      <c r="I601" s="240"/>
      <c r="J601" s="240"/>
      <c r="K601" s="276"/>
    </row>
    <row r="602" spans="1:11" ht="15.75">
      <c r="A602" s="274"/>
      <c r="B602" s="274"/>
      <c r="C602" s="274"/>
      <c r="D602" s="274"/>
      <c r="E602" s="240"/>
      <c r="F602" s="240"/>
      <c r="G602" s="240"/>
      <c r="H602" s="240"/>
      <c r="I602" s="240"/>
      <c r="J602" s="240"/>
      <c r="K602" s="276"/>
    </row>
    <row r="603" spans="1:11" ht="15.75">
      <c r="A603" s="274"/>
      <c r="B603" s="274"/>
      <c r="C603" s="274"/>
      <c r="D603" s="274"/>
      <c r="E603" s="240"/>
      <c r="F603" s="240"/>
      <c r="G603" s="240"/>
      <c r="H603" s="240"/>
      <c r="I603" s="240"/>
      <c r="J603" s="240"/>
      <c r="K603" s="276"/>
    </row>
    <row r="604" spans="1:11" ht="15.75">
      <c r="A604" s="274"/>
      <c r="B604" s="274"/>
      <c r="C604" s="274"/>
      <c r="D604" s="274"/>
      <c r="E604" s="240"/>
      <c r="F604" s="240"/>
      <c r="G604" s="240"/>
      <c r="H604" s="240"/>
      <c r="I604" s="240"/>
      <c r="J604" s="240"/>
      <c r="K604" s="276"/>
    </row>
    <row r="605" spans="1:11" ht="15.75">
      <c r="A605" s="274"/>
      <c r="B605" s="274"/>
      <c r="C605" s="274"/>
      <c r="D605" s="274"/>
      <c r="E605" s="240"/>
      <c r="F605" s="240"/>
      <c r="G605" s="240"/>
      <c r="H605" s="240"/>
      <c r="I605" s="240"/>
      <c r="J605" s="240"/>
      <c r="K605" s="276"/>
    </row>
    <row r="606" spans="1:11" ht="15.75">
      <c r="A606" s="274"/>
      <c r="B606" s="274"/>
      <c r="C606" s="274"/>
      <c r="D606" s="274"/>
      <c r="E606" s="240"/>
      <c r="F606" s="240"/>
      <c r="G606" s="240"/>
      <c r="H606" s="240"/>
      <c r="I606" s="240"/>
      <c r="J606" s="240"/>
      <c r="K606" s="276"/>
    </row>
    <row r="607" spans="1:11" ht="15.75">
      <c r="A607" s="274"/>
      <c r="B607" s="274"/>
      <c r="C607" s="274"/>
      <c r="D607" s="274"/>
      <c r="E607" s="240"/>
      <c r="F607" s="240"/>
      <c r="G607" s="240"/>
      <c r="H607" s="240"/>
      <c r="I607" s="240"/>
      <c r="J607" s="240"/>
      <c r="K607" s="276"/>
    </row>
    <row r="608" spans="1:11" ht="15.75">
      <c r="A608" s="274"/>
      <c r="B608" s="274"/>
      <c r="C608" s="274"/>
      <c r="D608" s="274"/>
      <c r="E608" s="240"/>
      <c r="F608" s="240"/>
      <c r="G608" s="240"/>
      <c r="H608" s="240"/>
      <c r="I608" s="240"/>
      <c r="J608" s="240"/>
      <c r="K608" s="276"/>
    </row>
    <row r="609" spans="1:11" ht="15.75">
      <c r="A609" s="274"/>
      <c r="B609" s="274"/>
      <c r="C609" s="274"/>
      <c r="D609" s="274"/>
      <c r="E609" s="240"/>
      <c r="F609" s="240"/>
      <c r="G609" s="240"/>
      <c r="H609" s="240"/>
      <c r="I609" s="240"/>
      <c r="J609" s="240"/>
      <c r="K609" s="276"/>
    </row>
    <row r="610" spans="1:11" ht="15.75">
      <c r="A610" s="274"/>
      <c r="B610" s="274"/>
      <c r="C610" s="274"/>
      <c r="D610" s="274"/>
      <c r="E610" s="240"/>
      <c r="F610" s="240"/>
      <c r="G610" s="240"/>
      <c r="H610" s="240"/>
      <c r="I610" s="240"/>
      <c r="J610" s="240"/>
      <c r="K610" s="276"/>
    </row>
    <row r="611" spans="1:11" ht="15.75">
      <c r="A611" s="274"/>
      <c r="B611" s="274"/>
      <c r="C611" s="274"/>
      <c r="D611" s="274"/>
      <c r="E611" s="240"/>
      <c r="F611" s="240"/>
      <c r="G611" s="240"/>
      <c r="H611" s="240"/>
      <c r="I611" s="240"/>
      <c r="J611" s="240"/>
      <c r="K611" s="276"/>
    </row>
    <row r="612" spans="1:11" ht="15.75">
      <c r="A612" s="274"/>
      <c r="B612" s="274"/>
      <c r="C612" s="274"/>
      <c r="D612" s="274"/>
      <c r="E612" s="240"/>
      <c r="F612" s="240"/>
      <c r="G612" s="240"/>
      <c r="H612" s="240"/>
      <c r="I612" s="240"/>
      <c r="J612" s="240"/>
      <c r="K612" s="276"/>
    </row>
    <row r="613" spans="1:11" ht="15.75">
      <c r="A613" s="274"/>
      <c r="B613" s="274"/>
      <c r="C613" s="274"/>
      <c r="D613" s="274"/>
      <c r="E613" s="240"/>
      <c r="F613" s="240"/>
      <c r="G613" s="240"/>
      <c r="H613" s="240"/>
      <c r="I613" s="240"/>
      <c r="J613" s="240"/>
      <c r="K613" s="276"/>
    </row>
    <row r="614" spans="1:11" ht="15.75">
      <c r="A614" s="274"/>
      <c r="B614" s="274"/>
      <c r="C614" s="274"/>
      <c r="D614" s="274"/>
      <c r="E614" s="240"/>
      <c r="F614" s="240"/>
      <c r="G614" s="240"/>
      <c r="H614" s="240"/>
      <c r="I614" s="240"/>
      <c r="J614" s="240"/>
      <c r="K614" s="276"/>
    </row>
    <row r="615" spans="1:11" ht="15.75">
      <c r="A615" s="274"/>
      <c r="B615" s="274"/>
      <c r="C615" s="274"/>
      <c r="D615" s="274"/>
      <c r="E615" s="240"/>
      <c r="F615" s="240"/>
      <c r="G615" s="240"/>
      <c r="H615" s="240"/>
      <c r="I615" s="240"/>
      <c r="J615" s="240"/>
      <c r="K615" s="276"/>
    </row>
    <row r="616" spans="1:11" ht="15.75">
      <c r="A616" s="274"/>
      <c r="B616" s="274"/>
      <c r="C616" s="274"/>
      <c r="D616" s="274"/>
      <c r="E616" s="240"/>
      <c r="F616" s="240"/>
      <c r="G616" s="240"/>
      <c r="H616" s="240"/>
      <c r="I616" s="240"/>
      <c r="J616" s="240"/>
      <c r="K616" s="276"/>
    </row>
    <row r="617" spans="1:11" ht="15.75">
      <c r="A617" s="274"/>
      <c r="B617" s="274"/>
      <c r="C617" s="274"/>
      <c r="D617" s="274"/>
      <c r="E617" s="240"/>
      <c r="F617" s="240"/>
      <c r="G617" s="240"/>
      <c r="H617" s="240"/>
      <c r="I617" s="240"/>
      <c r="J617" s="240"/>
      <c r="K617" s="276"/>
    </row>
    <row r="618" spans="1:11" ht="15.75">
      <c r="A618" s="274"/>
      <c r="B618" s="274"/>
      <c r="C618" s="274"/>
      <c r="D618" s="274"/>
      <c r="E618" s="240"/>
      <c r="F618" s="240"/>
      <c r="G618" s="240"/>
      <c r="H618" s="240"/>
      <c r="I618" s="240"/>
      <c r="J618" s="240"/>
      <c r="K618" s="276"/>
    </row>
    <row r="619" spans="1:11" ht="15.75">
      <c r="A619" s="274"/>
      <c r="B619" s="274"/>
      <c r="C619" s="274"/>
      <c r="D619" s="274"/>
      <c r="E619" s="240"/>
      <c r="F619" s="240"/>
      <c r="G619" s="240"/>
      <c r="H619" s="240"/>
      <c r="I619" s="240"/>
      <c r="J619" s="240"/>
      <c r="K619" s="276"/>
    </row>
    <row r="620" spans="1:11" ht="15.75">
      <c r="A620" s="274"/>
      <c r="B620" s="274"/>
      <c r="C620" s="274"/>
      <c r="D620" s="274"/>
      <c r="E620" s="240"/>
      <c r="F620" s="240"/>
      <c r="G620" s="240"/>
      <c r="H620" s="240"/>
      <c r="I620" s="240"/>
      <c r="J620" s="240"/>
      <c r="K620" s="276"/>
    </row>
    <row r="621" spans="1:11" ht="15.75">
      <c r="A621" s="274"/>
      <c r="B621" s="274"/>
      <c r="C621" s="274"/>
      <c r="D621" s="274"/>
      <c r="E621" s="240"/>
      <c r="F621" s="240"/>
      <c r="G621" s="240"/>
      <c r="H621" s="240"/>
      <c r="I621" s="240"/>
      <c r="J621" s="240"/>
      <c r="K621" s="276"/>
    </row>
    <row r="622" spans="1:11" ht="15.75">
      <c r="A622" s="274"/>
      <c r="B622" s="274"/>
      <c r="C622" s="274"/>
      <c r="D622" s="274"/>
      <c r="E622" s="240"/>
      <c r="F622" s="240"/>
      <c r="G622" s="240"/>
      <c r="H622" s="240"/>
      <c r="I622" s="240"/>
      <c r="J622" s="240"/>
      <c r="K622" s="276"/>
    </row>
    <row r="623" spans="1:11" ht="15.75">
      <c r="A623" s="274"/>
      <c r="B623" s="274"/>
      <c r="C623" s="274"/>
      <c r="D623" s="274"/>
      <c r="E623" s="240"/>
      <c r="F623" s="240"/>
      <c r="G623" s="240"/>
      <c r="H623" s="240"/>
      <c r="I623" s="240"/>
      <c r="J623" s="240"/>
      <c r="K623" s="276"/>
    </row>
    <row r="624" spans="1:11" ht="15.75">
      <c r="A624" s="274"/>
      <c r="B624" s="274"/>
      <c r="C624" s="274"/>
      <c r="D624" s="274"/>
      <c r="E624" s="240"/>
      <c r="F624" s="240"/>
      <c r="G624" s="240"/>
      <c r="H624" s="240"/>
      <c r="I624" s="240"/>
      <c r="J624" s="240"/>
      <c r="K624" s="276"/>
    </row>
    <row r="625" spans="1:11" ht="15.75">
      <c r="A625" s="274"/>
      <c r="B625" s="274"/>
      <c r="C625" s="274"/>
      <c r="D625" s="274"/>
      <c r="E625" s="240"/>
      <c r="F625" s="240"/>
      <c r="G625" s="240"/>
      <c r="H625" s="240"/>
      <c r="I625" s="240"/>
      <c r="J625" s="240"/>
      <c r="K625" s="276"/>
    </row>
    <row r="626" spans="1:11" ht="15.75">
      <c r="A626" s="274"/>
      <c r="B626" s="274"/>
      <c r="C626" s="274"/>
      <c r="D626" s="274"/>
      <c r="E626" s="240"/>
      <c r="F626" s="240"/>
      <c r="G626" s="240"/>
      <c r="H626" s="240"/>
      <c r="I626" s="240"/>
      <c r="J626" s="240"/>
      <c r="K626" s="276"/>
    </row>
    <row r="627" spans="1:11" ht="15.75">
      <c r="A627" s="274"/>
      <c r="B627" s="274"/>
      <c r="C627" s="274"/>
      <c r="D627" s="274"/>
      <c r="E627" s="240"/>
      <c r="F627" s="240"/>
      <c r="G627" s="240"/>
      <c r="H627" s="240"/>
      <c r="I627" s="240"/>
      <c r="J627" s="240"/>
      <c r="K627" s="276"/>
    </row>
    <row r="628" spans="1:11" ht="15.75">
      <c r="A628" s="274"/>
      <c r="B628" s="274"/>
      <c r="C628" s="274"/>
      <c r="D628" s="274"/>
      <c r="E628" s="240"/>
      <c r="F628" s="240"/>
      <c r="G628" s="240"/>
      <c r="H628" s="240"/>
      <c r="I628" s="240"/>
      <c r="J628" s="240"/>
      <c r="K628" s="276"/>
    </row>
    <row r="629" spans="1:11" ht="15.75">
      <c r="A629" s="274"/>
      <c r="B629" s="274"/>
      <c r="C629" s="274"/>
      <c r="D629" s="274"/>
      <c r="E629" s="240"/>
      <c r="F629" s="240"/>
      <c r="G629" s="240"/>
      <c r="H629" s="240"/>
      <c r="I629" s="240"/>
      <c r="J629" s="240"/>
      <c r="K629" s="276"/>
    </row>
    <row r="630" spans="1:11" ht="15.75">
      <c r="A630" s="274"/>
      <c r="B630" s="274"/>
      <c r="C630" s="274"/>
      <c r="D630" s="274"/>
      <c r="E630" s="240"/>
      <c r="F630" s="240"/>
      <c r="G630" s="240"/>
      <c r="H630" s="240"/>
      <c r="I630" s="240"/>
      <c r="J630" s="240"/>
      <c r="K630" s="276"/>
    </row>
    <row r="631" spans="1:11" ht="15.75">
      <c r="A631" s="274"/>
      <c r="B631" s="274"/>
      <c r="C631" s="274"/>
      <c r="D631" s="274"/>
      <c r="E631" s="240"/>
      <c r="F631" s="240"/>
      <c r="G631" s="240"/>
      <c r="H631" s="240"/>
      <c r="I631" s="240"/>
      <c r="J631" s="240"/>
      <c r="K631" s="276"/>
    </row>
    <row r="632" spans="1:11" ht="15.75">
      <c r="A632" s="274"/>
      <c r="B632" s="274"/>
      <c r="C632" s="274"/>
      <c r="D632" s="274"/>
      <c r="E632" s="240"/>
      <c r="F632" s="240"/>
      <c r="G632" s="240"/>
      <c r="H632" s="240"/>
      <c r="I632" s="240"/>
      <c r="J632" s="240"/>
      <c r="K632" s="276"/>
    </row>
    <row r="633" spans="1:11" ht="15.75">
      <c r="A633" s="274"/>
      <c r="B633" s="274"/>
      <c r="C633" s="274"/>
      <c r="D633" s="274"/>
      <c r="E633" s="240"/>
      <c r="F633" s="240"/>
      <c r="G633" s="240"/>
      <c r="H633" s="240"/>
      <c r="I633" s="240"/>
      <c r="J633" s="240"/>
      <c r="K633" s="276"/>
    </row>
    <row r="634" spans="1:11" ht="15.75">
      <c r="A634" s="274"/>
      <c r="B634" s="274"/>
      <c r="C634" s="274"/>
      <c r="D634" s="274"/>
      <c r="E634" s="240"/>
      <c r="F634" s="240"/>
      <c r="G634" s="240"/>
      <c r="H634" s="240"/>
      <c r="I634" s="240"/>
      <c r="J634" s="240"/>
      <c r="K634" s="276"/>
    </row>
    <row r="635" spans="1:11" ht="15.75">
      <c r="A635" s="274"/>
      <c r="B635" s="274"/>
      <c r="C635" s="274"/>
      <c r="D635" s="274"/>
      <c r="E635" s="240"/>
      <c r="F635" s="240"/>
      <c r="G635" s="240"/>
      <c r="H635" s="240"/>
      <c r="I635" s="240"/>
      <c r="J635" s="240"/>
      <c r="K635" s="276"/>
    </row>
    <row r="636" spans="1:11" ht="15.75">
      <c r="A636" s="274"/>
      <c r="B636" s="274"/>
      <c r="C636" s="274"/>
      <c r="D636" s="274"/>
      <c r="E636" s="240"/>
      <c r="F636" s="240"/>
      <c r="G636" s="240"/>
      <c r="H636" s="240"/>
      <c r="I636" s="240"/>
      <c r="J636" s="240"/>
      <c r="K636" s="276"/>
    </row>
  </sheetData>
  <sheetProtection/>
  <mergeCells count="8">
    <mergeCell ref="K6:K8"/>
    <mergeCell ref="I7:J7"/>
    <mergeCell ref="A5:J5"/>
    <mergeCell ref="A6:A8"/>
    <mergeCell ref="B6:B8"/>
    <mergeCell ref="C6:C8"/>
    <mergeCell ref="D6:D8"/>
    <mergeCell ref="E6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5">
      <selection activeCell="K51" sqref="K51:M51"/>
    </sheetView>
  </sheetViews>
  <sheetFormatPr defaultColWidth="9.140625" defaultRowHeight="12.75"/>
  <cols>
    <col min="4" max="4" width="37.421875" style="0" customWidth="1"/>
    <col min="5" max="5" width="14.57421875" style="0" customWidth="1"/>
    <col min="6" max="6" width="11.421875" style="0" bestFit="1" customWidth="1"/>
    <col min="7" max="7" width="11.421875" style="0" customWidth="1"/>
    <col min="8" max="8" width="12.00390625" style="0" customWidth="1"/>
    <col min="9" max="9" width="17.140625" style="0" customWidth="1"/>
    <col min="10" max="10" width="12.00390625" style="0" customWidth="1"/>
    <col min="13" max="13" width="12.421875" style="0" customWidth="1"/>
  </cols>
  <sheetData>
    <row r="1" spans="11:13" ht="15.75">
      <c r="K1" s="296" t="s">
        <v>282</v>
      </c>
      <c r="L1" s="9"/>
      <c r="M1" s="1"/>
    </row>
    <row r="2" spans="11:13" ht="15">
      <c r="K2" s="1" t="s">
        <v>403</v>
      </c>
      <c r="L2" s="173"/>
      <c r="M2" s="1"/>
    </row>
    <row r="3" spans="11:13" ht="15">
      <c r="K3" s="123" t="s">
        <v>404</v>
      </c>
      <c r="L3" s="173"/>
      <c r="M3" s="1"/>
    </row>
    <row r="4" spans="11:13" ht="15">
      <c r="K4" s="123"/>
      <c r="L4" s="9"/>
      <c r="M4" s="1"/>
    </row>
    <row r="5" spans="11:13" ht="15.75">
      <c r="K5" s="8"/>
      <c r="L5" s="9"/>
      <c r="M5" s="1"/>
    </row>
    <row r="6" spans="2:12" ht="42" customHeight="1">
      <c r="B6" s="998" t="s">
        <v>431</v>
      </c>
      <c r="C6" s="998"/>
      <c r="D6" s="998"/>
      <c r="E6" s="998"/>
      <c r="F6" s="998"/>
      <c r="G6" s="998"/>
      <c r="H6" s="998"/>
      <c r="I6" s="998"/>
      <c r="J6" s="350"/>
      <c r="K6" s="349"/>
      <c r="L6" s="349"/>
    </row>
    <row r="7" ht="13.5" thickBot="1"/>
    <row r="8" spans="1:13" s="621" customFormat="1" ht="38.25">
      <c r="A8" s="632" t="s">
        <v>72</v>
      </c>
      <c r="B8" s="633" t="s">
        <v>243</v>
      </c>
      <c r="C8" s="634" t="s">
        <v>85</v>
      </c>
      <c r="D8" s="633" t="s">
        <v>2</v>
      </c>
      <c r="E8" s="633" t="s">
        <v>95</v>
      </c>
      <c r="F8" s="635" t="s">
        <v>3</v>
      </c>
      <c r="G8" s="1006" t="s">
        <v>244</v>
      </c>
      <c r="H8" s="1007"/>
      <c r="I8" s="1004" t="s">
        <v>430</v>
      </c>
      <c r="J8" s="636" t="s">
        <v>270</v>
      </c>
      <c r="K8" s="1008" t="s">
        <v>245</v>
      </c>
      <c r="L8" s="1008"/>
      <c r="M8" s="1009"/>
    </row>
    <row r="9" spans="1:18" s="30" customFormat="1" ht="13.5" customHeight="1">
      <c r="A9" s="637"/>
      <c r="B9" s="623"/>
      <c r="C9" s="623"/>
      <c r="D9" s="623"/>
      <c r="E9" s="623"/>
      <c r="F9" s="623"/>
      <c r="G9" s="624" t="s">
        <v>246</v>
      </c>
      <c r="H9" s="624" t="s">
        <v>247</v>
      </c>
      <c r="I9" s="1005"/>
      <c r="J9" s="625" t="s">
        <v>438</v>
      </c>
      <c r="K9" s="993"/>
      <c r="L9" s="993"/>
      <c r="M9" s="994"/>
      <c r="P9" s="20"/>
      <c r="Q9" s="20"/>
      <c r="R9" s="20"/>
    </row>
    <row r="10" spans="1:18" s="621" customFormat="1" ht="12.75">
      <c r="A10" s="638">
        <v>1</v>
      </c>
      <c r="B10" s="607">
        <v>2</v>
      </c>
      <c r="C10" s="607">
        <v>3</v>
      </c>
      <c r="D10" s="607">
        <v>4</v>
      </c>
      <c r="E10" s="746">
        <v>5</v>
      </c>
      <c r="F10" s="607">
        <v>6</v>
      </c>
      <c r="G10" s="607">
        <v>7</v>
      </c>
      <c r="H10" s="607">
        <v>8</v>
      </c>
      <c r="I10" s="607">
        <v>9</v>
      </c>
      <c r="J10" s="607">
        <v>10</v>
      </c>
      <c r="K10" s="993">
        <v>11</v>
      </c>
      <c r="L10" s="993"/>
      <c r="M10" s="994"/>
      <c r="P10" s="622"/>
      <c r="Q10" s="622"/>
      <c r="R10" s="622"/>
    </row>
    <row r="11" spans="1:18" ht="12.75">
      <c r="A11" s="639"/>
      <c r="B11" s="19"/>
      <c r="C11" s="19"/>
      <c r="D11" s="19"/>
      <c r="E11" s="624"/>
      <c r="F11" s="624"/>
      <c r="G11" s="19"/>
      <c r="H11" s="19"/>
      <c r="I11" s="640"/>
      <c r="J11" s="19"/>
      <c r="K11" s="19"/>
      <c r="L11" s="19"/>
      <c r="M11" s="641"/>
      <c r="P11" s="19"/>
      <c r="Q11" s="19"/>
      <c r="R11" s="19"/>
    </row>
    <row r="12" spans="1:18" s="301" customFormat="1" ht="12.75">
      <c r="A12" s="642" t="s">
        <v>248</v>
      </c>
      <c r="B12" s="300"/>
      <c r="C12" s="300"/>
      <c r="D12" s="300"/>
      <c r="E12" s="631">
        <f aca="true" t="shared" si="0" ref="E12:I13">E15+E23</f>
        <v>2323022</v>
      </c>
      <c r="F12" s="631">
        <f t="shared" si="0"/>
        <v>2338022</v>
      </c>
      <c r="G12" s="331">
        <f t="shared" si="0"/>
        <v>1568522</v>
      </c>
      <c r="H12" s="331">
        <f t="shared" si="0"/>
        <v>769500</v>
      </c>
      <c r="I12" s="617">
        <f t="shared" si="0"/>
        <v>919943.3300000001</v>
      </c>
      <c r="J12" s="360">
        <f aca="true" t="shared" si="1" ref="J12:J19">I12/F12</f>
        <v>0.393470775724095</v>
      </c>
      <c r="K12" s="328"/>
      <c r="L12" s="329"/>
      <c r="M12" s="643"/>
      <c r="P12" s="358"/>
      <c r="Q12" s="358"/>
      <c r="R12" s="358"/>
    </row>
    <row r="13" spans="1:13" s="304" customFormat="1" ht="12.75">
      <c r="A13" s="644" t="s">
        <v>249</v>
      </c>
      <c r="B13" s="302"/>
      <c r="C13" s="302"/>
      <c r="D13" s="303"/>
      <c r="E13" s="694">
        <f t="shared" si="0"/>
        <v>1723022</v>
      </c>
      <c r="F13" s="694">
        <f t="shared" si="0"/>
        <v>1738022</v>
      </c>
      <c r="G13" s="695">
        <f t="shared" si="0"/>
        <v>1568522</v>
      </c>
      <c r="H13" s="695">
        <f t="shared" si="0"/>
        <v>169500</v>
      </c>
      <c r="I13" s="696">
        <f t="shared" si="0"/>
        <v>841217.52</v>
      </c>
      <c r="J13" s="360">
        <f t="shared" si="1"/>
        <v>0.48400855685371075</v>
      </c>
      <c r="K13" s="342"/>
      <c r="L13" s="343"/>
      <c r="M13" s="645"/>
    </row>
    <row r="14" spans="1:13" s="304" customFormat="1" ht="12.75">
      <c r="A14" s="646" t="s">
        <v>250</v>
      </c>
      <c r="B14" s="306"/>
      <c r="C14" s="306"/>
      <c r="D14" s="307"/>
      <c r="E14" s="697">
        <f>E20+E28</f>
        <v>600000</v>
      </c>
      <c r="F14" s="697">
        <f>F20+F28</f>
        <v>600000</v>
      </c>
      <c r="G14" s="698">
        <f>G20+G28</f>
        <v>0</v>
      </c>
      <c r="H14" s="698">
        <f>H20+H28</f>
        <v>600000</v>
      </c>
      <c r="I14" s="699">
        <f>I20+I28</f>
        <v>78725.81</v>
      </c>
      <c r="J14" s="383">
        <f t="shared" si="1"/>
        <v>0.13120968333333333</v>
      </c>
      <c r="K14" s="305"/>
      <c r="L14" s="306"/>
      <c r="M14" s="647"/>
    </row>
    <row r="15" spans="1:13" s="311" customFormat="1" ht="12.75">
      <c r="A15" s="648" t="s">
        <v>251</v>
      </c>
      <c r="B15" s="308"/>
      <c r="C15" s="308"/>
      <c r="D15" s="308"/>
      <c r="E15" s="608">
        <f>E16+E20</f>
        <v>1568522</v>
      </c>
      <c r="F15" s="608">
        <f>F16+F20</f>
        <v>1568522</v>
      </c>
      <c r="G15" s="309">
        <f>G16+G20</f>
        <v>1568522</v>
      </c>
      <c r="H15" s="309">
        <f>H16+H20</f>
        <v>0</v>
      </c>
      <c r="I15" s="613">
        <f>I16+I20</f>
        <v>785384.52</v>
      </c>
      <c r="J15" s="353">
        <f t="shared" si="1"/>
        <v>0.5007162921527399</v>
      </c>
      <c r="K15" s="384"/>
      <c r="L15" s="384"/>
      <c r="M15" s="649"/>
    </row>
    <row r="16" spans="1:16" s="312" customFormat="1" ht="15.75">
      <c r="A16" s="650" t="s">
        <v>252</v>
      </c>
      <c r="B16" s="344"/>
      <c r="C16" s="344"/>
      <c r="D16" s="344"/>
      <c r="E16" s="748">
        <f>SUM(E17:E19)</f>
        <v>1568522</v>
      </c>
      <c r="F16" s="651">
        <f>SUM(F17:F19)</f>
        <v>1568522</v>
      </c>
      <c r="G16" s="651">
        <f>SUM(G17:G19)</f>
        <v>1568522</v>
      </c>
      <c r="H16" s="651">
        <f>SUM(H17:H19)</f>
        <v>0</v>
      </c>
      <c r="I16" s="653">
        <f>SUM(I17:I19)</f>
        <v>785384.52</v>
      </c>
      <c r="J16" s="354">
        <f t="shared" si="1"/>
        <v>0.5007162921527399</v>
      </c>
      <c r="K16" s="344"/>
      <c r="L16" s="344"/>
      <c r="M16" s="654"/>
      <c r="N16" s="296"/>
      <c r="O16" s="9"/>
      <c r="P16" s="1"/>
    </row>
    <row r="17" spans="1:16" ht="15.75">
      <c r="A17" s="655">
        <v>921</v>
      </c>
      <c r="B17" s="313">
        <v>92109</v>
      </c>
      <c r="C17" s="313">
        <v>2480</v>
      </c>
      <c r="D17" s="313" t="s">
        <v>253</v>
      </c>
      <c r="E17" s="626">
        <v>1100475</v>
      </c>
      <c r="F17" s="626">
        <v>1100475</v>
      </c>
      <c r="G17" s="314">
        <v>1100475</v>
      </c>
      <c r="H17" s="314"/>
      <c r="I17" s="609">
        <v>550237.5</v>
      </c>
      <c r="J17" s="354">
        <f t="shared" si="1"/>
        <v>0.5</v>
      </c>
      <c r="K17" s="316"/>
      <c r="L17" s="316"/>
      <c r="M17" s="656"/>
      <c r="N17" s="296"/>
      <c r="O17" s="9"/>
      <c r="P17" s="1"/>
    </row>
    <row r="18" spans="1:16" ht="15.75">
      <c r="A18" s="657">
        <v>921</v>
      </c>
      <c r="B18" s="317">
        <v>92116</v>
      </c>
      <c r="C18" s="317">
        <v>2480</v>
      </c>
      <c r="D18" s="317" t="s">
        <v>254</v>
      </c>
      <c r="E18" s="627">
        <v>218247</v>
      </c>
      <c r="F18" s="627">
        <v>218247</v>
      </c>
      <c r="G18" s="318">
        <v>218247</v>
      </c>
      <c r="H18" s="318"/>
      <c r="I18" s="610">
        <v>110247</v>
      </c>
      <c r="J18" s="355">
        <f t="shared" si="1"/>
        <v>0.5051478370836713</v>
      </c>
      <c r="K18" s="19"/>
      <c r="L18" s="19"/>
      <c r="M18" s="641"/>
      <c r="N18" s="297"/>
      <c r="O18" s="9"/>
      <c r="P18" s="1"/>
    </row>
    <row r="19" spans="1:16" ht="15.75">
      <c r="A19" s="658">
        <v>926</v>
      </c>
      <c r="B19" s="298">
        <v>92601</v>
      </c>
      <c r="C19" s="298">
        <v>2480</v>
      </c>
      <c r="D19" s="298" t="s">
        <v>253</v>
      </c>
      <c r="E19" s="628">
        <v>249800</v>
      </c>
      <c r="F19" s="628">
        <v>249800</v>
      </c>
      <c r="G19" s="320">
        <v>249800</v>
      </c>
      <c r="H19" s="320"/>
      <c r="I19" s="611">
        <v>124900.02</v>
      </c>
      <c r="J19" s="356">
        <f t="shared" si="1"/>
        <v>0.5000000800640513</v>
      </c>
      <c r="K19" s="125"/>
      <c r="L19" s="125"/>
      <c r="M19" s="659"/>
      <c r="N19" s="8"/>
      <c r="O19" s="9"/>
      <c r="P19" s="1"/>
    </row>
    <row r="20" spans="1:13" s="312" customFormat="1" ht="12.75">
      <c r="A20" s="650" t="s">
        <v>255</v>
      </c>
      <c r="B20" s="344"/>
      <c r="C20" s="344"/>
      <c r="D20" s="344"/>
      <c r="E20" s="651"/>
      <c r="F20" s="651"/>
      <c r="G20" s="652"/>
      <c r="H20" s="652"/>
      <c r="I20" s="653"/>
      <c r="J20" s="353"/>
      <c r="K20" s="344"/>
      <c r="L20" s="344"/>
      <c r="M20" s="654"/>
    </row>
    <row r="21" spans="1:13" ht="12.75">
      <c r="A21" s="660"/>
      <c r="B21" s="299"/>
      <c r="C21" s="299"/>
      <c r="D21" s="299"/>
      <c r="E21" s="629"/>
      <c r="F21" s="629"/>
      <c r="G21" s="321"/>
      <c r="H21" s="321"/>
      <c r="I21" s="612"/>
      <c r="J21" s="357"/>
      <c r="K21" s="322"/>
      <c r="L21" s="323"/>
      <c r="M21" s="661"/>
    </row>
    <row r="22" spans="1:13" ht="12.75">
      <c r="A22" s="639"/>
      <c r="B22" s="19"/>
      <c r="C22" s="19"/>
      <c r="D22" s="19"/>
      <c r="E22" s="662"/>
      <c r="F22" s="662"/>
      <c r="G22" s="663"/>
      <c r="H22" s="663"/>
      <c r="I22" s="664"/>
      <c r="J22" s="663"/>
      <c r="K22" s="19"/>
      <c r="L22" s="19"/>
      <c r="M22" s="641"/>
    </row>
    <row r="23" spans="1:13" s="311" customFormat="1" ht="12.75">
      <c r="A23" s="648" t="s">
        <v>256</v>
      </c>
      <c r="B23" s="308"/>
      <c r="C23" s="308"/>
      <c r="D23" s="310"/>
      <c r="E23" s="608">
        <f>E24+E28</f>
        <v>754500</v>
      </c>
      <c r="F23" s="608">
        <f>F24+F28</f>
        <v>769500</v>
      </c>
      <c r="G23" s="309">
        <f>G24+G28</f>
        <v>0</v>
      </c>
      <c r="H23" s="309">
        <f>H24+H28</f>
        <v>769500</v>
      </c>
      <c r="I23" s="613">
        <f>I24+I28</f>
        <v>134558.81</v>
      </c>
      <c r="J23" s="386">
        <f aca="true" t="shared" si="2" ref="J23:J29">I23/F23</f>
        <v>0.17486525016244314</v>
      </c>
      <c r="K23" s="308"/>
      <c r="L23" s="308"/>
      <c r="M23" s="665"/>
    </row>
    <row r="24" spans="1:13" s="312" customFormat="1" ht="14.25" customHeight="1">
      <c r="A24" s="666" t="s">
        <v>252</v>
      </c>
      <c r="B24" s="334"/>
      <c r="C24" s="334"/>
      <c r="D24" s="335"/>
      <c r="E24" s="614">
        <f>SUM(E25:E27)</f>
        <v>154500</v>
      </c>
      <c r="F24" s="614">
        <f>SUM(F25:F27)</f>
        <v>169500</v>
      </c>
      <c r="G24" s="614">
        <f>SUM(G25:G27)</f>
        <v>0</v>
      </c>
      <c r="H24" s="614">
        <f>SUM(H25:H27)</f>
        <v>169500</v>
      </c>
      <c r="I24" s="756">
        <f>SUM(I25:I27)</f>
        <v>55833</v>
      </c>
      <c r="J24" s="351">
        <f t="shared" si="2"/>
        <v>0.32939823008849556</v>
      </c>
      <c r="K24" s="333"/>
      <c r="L24" s="334"/>
      <c r="M24" s="667"/>
    </row>
    <row r="25" spans="1:14" s="327" customFormat="1" ht="14.25" customHeight="1">
      <c r="A25" s="749">
        <v>754</v>
      </c>
      <c r="B25" s="749">
        <v>75405</v>
      </c>
      <c r="C25" s="752">
        <v>3000</v>
      </c>
      <c r="D25" s="749" t="s">
        <v>443</v>
      </c>
      <c r="E25" s="750">
        <v>0</v>
      </c>
      <c r="F25" s="750">
        <v>15000</v>
      </c>
      <c r="G25" s="750">
        <v>0</v>
      </c>
      <c r="H25" s="750">
        <v>15000</v>
      </c>
      <c r="I25" s="751">
        <v>0</v>
      </c>
      <c r="J25" s="351">
        <f t="shared" si="2"/>
        <v>0</v>
      </c>
      <c r="K25" s="752" t="s">
        <v>444</v>
      </c>
      <c r="L25" s="753"/>
      <c r="M25" s="755"/>
      <c r="N25" s="754"/>
    </row>
    <row r="26" spans="1:13" ht="32.25" customHeight="1">
      <c r="A26" s="657">
        <v>758</v>
      </c>
      <c r="B26" s="317">
        <v>75809</v>
      </c>
      <c r="C26" s="317">
        <v>2710</v>
      </c>
      <c r="D26" s="317" t="s">
        <v>257</v>
      </c>
      <c r="E26" s="627">
        <v>4500</v>
      </c>
      <c r="F26" s="627">
        <v>4500</v>
      </c>
      <c r="G26" s="318"/>
      <c r="H26" s="318">
        <v>4500</v>
      </c>
      <c r="I26" s="615">
        <v>4500</v>
      </c>
      <c r="J26" s="555">
        <f t="shared" si="2"/>
        <v>1</v>
      </c>
      <c r="K26" s="995" t="s">
        <v>258</v>
      </c>
      <c r="L26" s="996"/>
      <c r="M26" s="997"/>
    </row>
    <row r="27" spans="1:13" ht="34.5" customHeight="1">
      <c r="A27" s="657">
        <v>801</v>
      </c>
      <c r="B27" s="317">
        <v>80105</v>
      </c>
      <c r="C27" s="317">
        <v>2310</v>
      </c>
      <c r="D27" s="317" t="s">
        <v>259</v>
      </c>
      <c r="E27" s="627">
        <v>150000</v>
      </c>
      <c r="F27" s="627">
        <v>150000</v>
      </c>
      <c r="G27" s="318"/>
      <c r="H27" s="318">
        <v>150000</v>
      </c>
      <c r="I27" s="615">
        <v>51333</v>
      </c>
      <c r="J27" s="555">
        <f t="shared" si="2"/>
        <v>0.34222</v>
      </c>
      <c r="K27" s="995" t="s">
        <v>260</v>
      </c>
      <c r="L27" s="996"/>
      <c r="M27" s="997"/>
    </row>
    <row r="28" spans="1:13" s="312" customFormat="1" ht="12.75">
      <c r="A28" s="668" t="s">
        <v>255</v>
      </c>
      <c r="B28" s="347"/>
      <c r="C28" s="347"/>
      <c r="D28" s="348"/>
      <c r="E28" s="630">
        <f>SUM(E29:E29)</f>
        <v>600000</v>
      </c>
      <c r="F28" s="630">
        <f>SUM(F29:F29)</f>
        <v>600000</v>
      </c>
      <c r="G28" s="630">
        <f>SUM(G29:G29)</f>
        <v>0</v>
      </c>
      <c r="H28" s="630">
        <f>SUM(H29:H29)</f>
        <v>600000</v>
      </c>
      <c r="I28" s="616">
        <f>SUM(I29:I29)</f>
        <v>78725.81</v>
      </c>
      <c r="J28" s="359">
        <f t="shared" si="2"/>
        <v>0.13120968333333333</v>
      </c>
      <c r="K28" s="556"/>
      <c r="L28" s="557"/>
      <c r="M28" s="669"/>
    </row>
    <row r="29" spans="1:13" ht="78" customHeight="1">
      <c r="A29" s="670">
        <v>600</v>
      </c>
      <c r="B29" s="385">
        <v>60014</v>
      </c>
      <c r="C29" s="385">
        <v>6300</v>
      </c>
      <c r="D29" s="385" t="s">
        <v>261</v>
      </c>
      <c r="E29" s="629">
        <v>600000</v>
      </c>
      <c r="F29" s="629">
        <v>600000</v>
      </c>
      <c r="G29" s="321"/>
      <c r="H29" s="321">
        <v>600000</v>
      </c>
      <c r="I29" s="612">
        <v>78725.81</v>
      </c>
      <c r="J29" s="386">
        <f t="shared" si="2"/>
        <v>0.13120968333333333</v>
      </c>
      <c r="K29" s="1002" t="s">
        <v>361</v>
      </c>
      <c r="L29" s="1002"/>
      <c r="M29" s="1003"/>
    </row>
    <row r="30" spans="1:13" ht="12.75">
      <c r="A30" s="639"/>
      <c r="B30" s="19"/>
      <c r="C30" s="19"/>
      <c r="D30" s="19"/>
      <c r="E30" s="671"/>
      <c r="F30" s="671"/>
      <c r="G30" s="672"/>
      <c r="H30" s="672"/>
      <c r="I30" s="664"/>
      <c r="J30" s="672"/>
      <c r="K30" s="19"/>
      <c r="L30" s="19"/>
      <c r="M30" s="641"/>
    </row>
    <row r="31" spans="1:13" s="301" customFormat="1" ht="12.75">
      <c r="A31" s="673" t="s">
        <v>262</v>
      </c>
      <c r="B31" s="329"/>
      <c r="C31" s="329"/>
      <c r="D31" s="330"/>
      <c r="E31" s="631">
        <f aca="true" t="shared" si="3" ref="E31:I33">E32</f>
        <v>775542</v>
      </c>
      <c r="F31" s="631">
        <f t="shared" si="3"/>
        <v>765542</v>
      </c>
      <c r="G31" s="331">
        <f t="shared" si="3"/>
        <v>420542</v>
      </c>
      <c r="H31" s="331">
        <f t="shared" si="3"/>
        <v>345000</v>
      </c>
      <c r="I31" s="617">
        <f t="shared" si="3"/>
        <v>324576.02</v>
      </c>
      <c r="J31" s="353">
        <f aca="true" t="shared" si="4" ref="J31:J49">I31/F31</f>
        <v>0.42398198923115915</v>
      </c>
      <c r="K31" s="328"/>
      <c r="L31" s="329"/>
      <c r="M31" s="643"/>
    </row>
    <row r="32" spans="1:13" s="301" customFormat="1" ht="12.75">
      <c r="A32" s="674" t="s">
        <v>249</v>
      </c>
      <c r="B32" s="329"/>
      <c r="C32" s="329"/>
      <c r="D32" s="330"/>
      <c r="E32" s="631">
        <f t="shared" si="3"/>
        <v>775542</v>
      </c>
      <c r="F32" s="631">
        <f t="shared" si="3"/>
        <v>765542</v>
      </c>
      <c r="G32" s="331">
        <f t="shared" si="3"/>
        <v>420542</v>
      </c>
      <c r="H32" s="331">
        <f t="shared" si="3"/>
        <v>345000</v>
      </c>
      <c r="I32" s="617">
        <f t="shared" si="3"/>
        <v>324576.02</v>
      </c>
      <c r="J32" s="353">
        <f t="shared" si="4"/>
        <v>0.42398198923115915</v>
      </c>
      <c r="K32" s="328"/>
      <c r="L32" s="329"/>
      <c r="M32" s="643"/>
    </row>
    <row r="33" spans="1:13" ht="12.75">
      <c r="A33" s="648" t="s">
        <v>263</v>
      </c>
      <c r="B33" s="323"/>
      <c r="C33" s="323"/>
      <c r="D33" s="324"/>
      <c r="E33" s="629">
        <f t="shared" si="3"/>
        <v>775542</v>
      </c>
      <c r="F33" s="629">
        <f t="shared" si="3"/>
        <v>765542</v>
      </c>
      <c r="G33" s="332">
        <f t="shared" si="3"/>
        <v>420542</v>
      </c>
      <c r="H33" s="321">
        <f t="shared" si="3"/>
        <v>345000</v>
      </c>
      <c r="I33" s="618">
        <f t="shared" si="3"/>
        <v>324576.02</v>
      </c>
      <c r="J33" s="353">
        <f t="shared" si="4"/>
        <v>0.42398198923115915</v>
      </c>
      <c r="K33" s="322"/>
      <c r="L33" s="323"/>
      <c r="M33" s="661"/>
    </row>
    <row r="34" spans="1:13" s="312" customFormat="1" ht="12.75">
      <c r="A34" s="675" t="s">
        <v>252</v>
      </c>
      <c r="B34" s="325"/>
      <c r="C34" s="325"/>
      <c r="D34" s="326"/>
      <c r="E34" s="630">
        <f>SUM(E35:E49)</f>
        <v>775542</v>
      </c>
      <c r="F34" s="630">
        <f>SUM(F35:F49)</f>
        <v>765542</v>
      </c>
      <c r="G34" s="630">
        <f>SUM(G35:G49)</f>
        <v>420542</v>
      </c>
      <c r="H34" s="630">
        <f>SUM(H35:H49)</f>
        <v>345000</v>
      </c>
      <c r="I34" s="616">
        <f>SUM(I35:I49)</f>
        <v>324576.02</v>
      </c>
      <c r="J34" s="353">
        <f t="shared" si="4"/>
        <v>0.42398198923115915</v>
      </c>
      <c r="K34" s="333"/>
      <c r="L34" s="334"/>
      <c r="M34" s="667"/>
    </row>
    <row r="35" spans="1:13" ht="12.75">
      <c r="A35" s="655">
        <v>801</v>
      </c>
      <c r="B35" s="313">
        <v>80104</v>
      </c>
      <c r="C35" s="313">
        <v>2540</v>
      </c>
      <c r="D35" s="313" t="s">
        <v>264</v>
      </c>
      <c r="E35" s="626">
        <v>17744</v>
      </c>
      <c r="F35" s="626">
        <v>17744</v>
      </c>
      <c r="G35" s="314">
        <v>17744</v>
      </c>
      <c r="H35" s="336"/>
      <c r="I35" s="609">
        <v>0</v>
      </c>
      <c r="J35" s="354">
        <f t="shared" si="4"/>
        <v>0</v>
      </c>
      <c r="K35" s="315"/>
      <c r="L35" s="316"/>
      <c r="M35" s="656"/>
    </row>
    <row r="36" spans="1:13" ht="12.75">
      <c r="A36" s="657">
        <v>801</v>
      </c>
      <c r="B36" s="317">
        <v>80104</v>
      </c>
      <c r="C36" s="317">
        <v>2540</v>
      </c>
      <c r="D36" s="317" t="s">
        <v>265</v>
      </c>
      <c r="E36" s="627">
        <v>22180</v>
      </c>
      <c r="F36" s="627">
        <v>22180</v>
      </c>
      <c r="G36" s="318">
        <v>22180</v>
      </c>
      <c r="H36" s="337"/>
      <c r="I36" s="610">
        <v>10850.4</v>
      </c>
      <c r="J36" s="355">
        <f t="shared" si="4"/>
        <v>0.4891974752028855</v>
      </c>
      <c r="K36" s="319"/>
      <c r="L36" s="19"/>
      <c r="M36" s="641"/>
    </row>
    <row r="37" spans="1:13" ht="12.75">
      <c r="A37" s="657">
        <v>801</v>
      </c>
      <c r="B37" s="317">
        <v>80104</v>
      </c>
      <c r="C37" s="317">
        <v>2540</v>
      </c>
      <c r="D37" s="317" t="s">
        <v>266</v>
      </c>
      <c r="E37" s="627">
        <v>186312</v>
      </c>
      <c r="F37" s="627">
        <v>186312</v>
      </c>
      <c r="G37" s="318">
        <v>186312</v>
      </c>
      <c r="H37" s="337"/>
      <c r="I37" s="610">
        <v>57507.12</v>
      </c>
      <c r="J37" s="355">
        <f t="shared" si="4"/>
        <v>0.30866031173515396</v>
      </c>
      <c r="K37" s="319"/>
      <c r="L37" s="19"/>
      <c r="M37" s="641"/>
    </row>
    <row r="38" spans="1:13" ht="25.5">
      <c r="A38" s="657">
        <v>801</v>
      </c>
      <c r="B38" s="317">
        <v>80104</v>
      </c>
      <c r="C38" s="317">
        <v>2540</v>
      </c>
      <c r="D38" s="692" t="s">
        <v>355</v>
      </c>
      <c r="E38" s="627">
        <v>0</v>
      </c>
      <c r="F38" s="627">
        <v>13021</v>
      </c>
      <c r="G38" s="318">
        <v>13021</v>
      </c>
      <c r="H38" s="337"/>
      <c r="I38" s="610">
        <v>6510.24</v>
      </c>
      <c r="J38" s="355">
        <f t="shared" si="4"/>
        <v>0.4999800322555871</v>
      </c>
      <c r="K38" s="319"/>
      <c r="L38" s="19"/>
      <c r="M38" s="641"/>
    </row>
    <row r="39" spans="1:13" ht="25.5">
      <c r="A39" s="657">
        <v>801</v>
      </c>
      <c r="B39" s="317">
        <v>80104</v>
      </c>
      <c r="C39" s="317">
        <v>2540</v>
      </c>
      <c r="D39" s="692" t="s">
        <v>356</v>
      </c>
      <c r="E39" s="627">
        <v>26616</v>
      </c>
      <c r="F39" s="627">
        <v>0</v>
      </c>
      <c r="G39" s="318">
        <v>0</v>
      </c>
      <c r="H39" s="337"/>
      <c r="I39" s="610">
        <v>0</v>
      </c>
      <c r="J39" s="355">
        <v>0</v>
      </c>
      <c r="K39" s="319"/>
      <c r="L39" s="19"/>
      <c r="M39" s="641"/>
    </row>
    <row r="40" spans="1:13" ht="25.5">
      <c r="A40" s="657">
        <v>801</v>
      </c>
      <c r="B40" s="317">
        <v>80104</v>
      </c>
      <c r="C40" s="317">
        <v>2540</v>
      </c>
      <c r="D40" s="692" t="s">
        <v>357</v>
      </c>
      <c r="E40" s="627">
        <v>0</v>
      </c>
      <c r="F40" s="627">
        <v>13595</v>
      </c>
      <c r="G40" s="318">
        <v>13595</v>
      </c>
      <c r="H40" s="337"/>
      <c r="I40" s="610">
        <v>5786.88</v>
      </c>
      <c r="J40" s="355">
        <f t="shared" si="4"/>
        <v>0.4256623758734829</v>
      </c>
      <c r="K40" s="319"/>
      <c r="L40" s="19"/>
      <c r="M40" s="641"/>
    </row>
    <row r="41" spans="1:13" ht="12.75">
      <c r="A41" s="657">
        <v>801</v>
      </c>
      <c r="B41" s="317">
        <v>80104</v>
      </c>
      <c r="C41" s="317">
        <v>2540</v>
      </c>
      <c r="D41" s="692" t="s">
        <v>439</v>
      </c>
      <c r="E41" s="627">
        <v>4436</v>
      </c>
      <c r="F41" s="627">
        <v>4436</v>
      </c>
      <c r="G41" s="318">
        <v>4436</v>
      </c>
      <c r="H41" s="337"/>
      <c r="I41" s="610">
        <v>2170.08</v>
      </c>
      <c r="J41" s="355">
        <f t="shared" si="4"/>
        <v>0.4891974752028855</v>
      </c>
      <c r="K41" s="319"/>
      <c r="L41" s="19"/>
      <c r="M41" s="641"/>
    </row>
    <row r="42" spans="1:13" ht="12.75">
      <c r="A42" s="657">
        <v>801</v>
      </c>
      <c r="B42" s="317">
        <v>80104</v>
      </c>
      <c r="C42" s="317">
        <v>2540</v>
      </c>
      <c r="D42" s="691" t="s">
        <v>358</v>
      </c>
      <c r="E42" s="627">
        <v>28392</v>
      </c>
      <c r="F42" s="627">
        <v>28392</v>
      </c>
      <c r="G42" s="318">
        <v>28392</v>
      </c>
      <c r="H42" s="337"/>
      <c r="I42" s="610">
        <v>13695.9</v>
      </c>
      <c r="J42" s="355">
        <f t="shared" si="4"/>
        <v>0.4823858833474218</v>
      </c>
      <c r="K42" s="319"/>
      <c r="L42" s="19"/>
      <c r="M42" s="641"/>
    </row>
    <row r="43" spans="1:13" ht="12.75">
      <c r="A43" s="657">
        <v>801</v>
      </c>
      <c r="B43" s="317">
        <v>80104</v>
      </c>
      <c r="C43" s="317">
        <v>2540</v>
      </c>
      <c r="D43" s="691" t="s">
        <v>359</v>
      </c>
      <c r="E43" s="627">
        <v>52052</v>
      </c>
      <c r="F43" s="627">
        <v>52052</v>
      </c>
      <c r="G43" s="318">
        <v>52052</v>
      </c>
      <c r="H43" s="337"/>
      <c r="I43" s="610">
        <v>20447.4</v>
      </c>
      <c r="J43" s="355">
        <f t="shared" si="4"/>
        <v>0.39282640436486593</v>
      </c>
      <c r="K43" s="319"/>
      <c r="L43" s="19"/>
      <c r="M43" s="641"/>
    </row>
    <row r="44" spans="1:13" ht="12.75">
      <c r="A44" s="657">
        <v>801</v>
      </c>
      <c r="B44" s="317">
        <v>80104</v>
      </c>
      <c r="C44" s="317">
        <v>2540</v>
      </c>
      <c r="D44" s="691" t="s">
        <v>360</v>
      </c>
      <c r="E44" s="627">
        <v>47320</v>
      </c>
      <c r="F44" s="627">
        <v>47320</v>
      </c>
      <c r="G44" s="318">
        <v>47320</v>
      </c>
      <c r="H44" s="337"/>
      <c r="I44" s="610">
        <v>8680.5</v>
      </c>
      <c r="J44" s="355">
        <f t="shared" si="4"/>
        <v>0.18344251901944209</v>
      </c>
      <c r="K44" s="319"/>
      <c r="L44" s="19"/>
      <c r="M44" s="641"/>
    </row>
    <row r="45" spans="1:13" ht="12.75">
      <c r="A45" s="657">
        <v>801</v>
      </c>
      <c r="B45" s="317">
        <v>80104</v>
      </c>
      <c r="C45" s="317">
        <v>2540</v>
      </c>
      <c r="D45" s="691" t="s">
        <v>442</v>
      </c>
      <c r="E45" s="627">
        <v>35490</v>
      </c>
      <c r="F45" s="627">
        <v>35490</v>
      </c>
      <c r="G45" s="318">
        <v>35490</v>
      </c>
      <c r="H45" s="337"/>
      <c r="I45" s="610">
        <v>12924.3</v>
      </c>
      <c r="J45" s="355">
        <f t="shared" si="4"/>
        <v>0.364167371090448</v>
      </c>
      <c r="K45" s="319"/>
      <c r="L45" s="19"/>
      <c r="M45" s="641"/>
    </row>
    <row r="46" spans="1:13" ht="25.5" customHeight="1">
      <c r="A46" s="676">
        <v>900</v>
      </c>
      <c r="B46" s="558">
        <v>90095</v>
      </c>
      <c r="C46" s="558">
        <v>2820</v>
      </c>
      <c r="D46" s="559" t="s">
        <v>271</v>
      </c>
      <c r="E46" s="627">
        <v>50000</v>
      </c>
      <c r="F46" s="627">
        <v>40000</v>
      </c>
      <c r="G46" s="560"/>
      <c r="H46" s="337">
        <v>40000</v>
      </c>
      <c r="I46" s="610">
        <v>40000</v>
      </c>
      <c r="J46" s="561">
        <f t="shared" si="4"/>
        <v>1</v>
      </c>
      <c r="K46" s="999" t="s">
        <v>272</v>
      </c>
      <c r="L46" s="1000"/>
      <c r="M46" s="1001"/>
    </row>
    <row r="47" spans="1:13" ht="25.5" customHeight="1">
      <c r="A47" s="676">
        <v>921</v>
      </c>
      <c r="B47" s="558">
        <v>92109</v>
      </c>
      <c r="C47" s="558">
        <v>2820</v>
      </c>
      <c r="D47" s="692" t="s">
        <v>440</v>
      </c>
      <c r="E47" s="627">
        <v>30000</v>
      </c>
      <c r="F47" s="627">
        <v>30000</v>
      </c>
      <c r="G47" s="560"/>
      <c r="H47" s="337">
        <v>30000</v>
      </c>
      <c r="I47" s="610">
        <v>0</v>
      </c>
      <c r="J47" s="561">
        <f t="shared" si="4"/>
        <v>0</v>
      </c>
      <c r="K47" s="743"/>
      <c r="L47" s="744"/>
      <c r="M47" s="745"/>
    </row>
    <row r="48" spans="1:13" ht="12.75">
      <c r="A48" s="657">
        <v>921</v>
      </c>
      <c r="B48" s="317">
        <v>92120</v>
      </c>
      <c r="C48" s="317">
        <v>2720</v>
      </c>
      <c r="D48" s="317" t="s">
        <v>267</v>
      </c>
      <c r="E48" s="627">
        <v>75000</v>
      </c>
      <c r="F48" s="627">
        <v>75000</v>
      </c>
      <c r="G48" s="318"/>
      <c r="H48" s="337">
        <v>75000</v>
      </c>
      <c r="I48" s="610">
        <v>55003.2</v>
      </c>
      <c r="J48" s="355">
        <f t="shared" si="4"/>
        <v>0.7333759999999999</v>
      </c>
      <c r="K48" s="319"/>
      <c r="L48" s="19"/>
      <c r="M48" s="641"/>
    </row>
    <row r="49" spans="1:13" ht="12.75">
      <c r="A49" s="658">
        <v>926</v>
      </c>
      <c r="B49" s="298">
        <v>92605</v>
      </c>
      <c r="C49" s="298">
        <v>2820</v>
      </c>
      <c r="D49" s="298" t="s">
        <v>268</v>
      </c>
      <c r="E49" s="628">
        <v>200000</v>
      </c>
      <c r="F49" s="628">
        <v>200000</v>
      </c>
      <c r="G49" s="320"/>
      <c r="H49" s="338">
        <v>200000</v>
      </c>
      <c r="I49" s="611">
        <v>91000</v>
      </c>
      <c r="J49" s="356">
        <f t="shared" si="4"/>
        <v>0.455</v>
      </c>
      <c r="K49" s="352" t="s">
        <v>441</v>
      </c>
      <c r="L49" s="125"/>
      <c r="M49" s="659"/>
    </row>
    <row r="50" spans="1:13" ht="12.75">
      <c r="A50" s="639"/>
      <c r="B50" s="19"/>
      <c r="C50" s="19"/>
      <c r="D50" s="19"/>
      <c r="E50" s="671"/>
      <c r="F50" s="671"/>
      <c r="G50" s="672"/>
      <c r="H50" s="672"/>
      <c r="I50" s="671"/>
      <c r="J50" s="672"/>
      <c r="K50" s="19"/>
      <c r="L50" s="19"/>
      <c r="M50" s="641"/>
    </row>
    <row r="51" spans="1:13" s="301" customFormat="1" ht="12.75">
      <c r="A51" s="677" t="s">
        <v>269</v>
      </c>
      <c r="B51" s="339"/>
      <c r="C51" s="339"/>
      <c r="D51" s="340"/>
      <c r="E51" s="619">
        <f aca="true" t="shared" si="5" ref="E51:I52">E31+E12</f>
        <v>3098564</v>
      </c>
      <c r="F51" s="619">
        <f t="shared" si="5"/>
        <v>3103564</v>
      </c>
      <c r="G51" s="341">
        <f t="shared" si="5"/>
        <v>1989064</v>
      </c>
      <c r="H51" s="341">
        <f t="shared" si="5"/>
        <v>1114500</v>
      </c>
      <c r="I51" s="693">
        <f t="shared" si="5"/>
        <v>1244519.35</v>
      </c>
      <c r="J51" s="361">
        <f>I51/F51</f>
        <v>0.400996837829025</v>
      </c>
      <c r="K51" s="757"/>
      <c r="L51" s="339"/>
      <c r="M51" s="758"/>
    </row>
    <row r="52" spans="1:13" s="312" customFormat="1" ht="12.75">
      <c r="A52" s="678" t="s">
        <v>249</v>
      </c>
      <c r="B52" s="343"/>
      <c r="C52" s="344"/>
      <c r="D52" s="345"/>
      <c r="E52" s="620">
        <f t="shared" si="5"/>
        <v>2498564</v>
      </c>
      <c r="F52" s="620">
        <f t="shared" si="5"/>
        <v>2503564</v>
      </c>
      <c r="G52" s="346">
        <f t="shared" si="5"/>
        <v>1989064</v>
      </c>
      <c r="H52" s="346">
        <f t="shared" si="5"/>
        <v>514500</v>
      </c>
      <c r="I52" s="700">
        <f t="shared" si="5"/>
        <v>1165793.54</v>
      </c>
      <c r="J52" s="362">
        <f>I52/F52</f>
        <v>0.4656535802559871</v>
      </c>
      <c r="K52" s="344"/>
      <c r="L52" s="344"/>
      <c r="M52" s="654"/>
    </row>
    <row r="53" spans="1:13" s="312" customFormat="1" ht="13.5" thickBot="1">
      <c r="A53" s="679" t="s">
        <v>250</v>
      </c>
      <c r="B53" s="680"/>
      <c r="C53" s="681"/>
      <c r="D53" s="682"/>
      <c r="E53" s="683">
        <f>E14</f>
        <v>600000</v>
      </c>
      <c r="F53" s="683">
        <f>F14</f>
        <v>600000</v>
      </c>
      <c r="G53" s="684">
        <f>G14</f>
        <v>0</v>
      </c>
      <c r="H53" s="684">
        <f>H14</f>
        <v>600000</v>
      </c>
      <c r="I53" s="701">
        <f>I14</f>
        <v>78725.81</v>
      </c>
      <c r="J53" s="685">
        <f>I53/F53</f>
        <v>0.13120968333333333</v>
      </c>
      <c r="K53" s="681"/>
      <c r="L53" s="681"/>
      <c r="M53" s="686"/>
    </row>
    <row r="55" spans="1:13" ht="12.75">
      <c r="A55" s="992"/>
      <c r="B55" s="992"/>
      <c r="C55" s="992"/>
      <c r="D55" s="992"/>
      <c r="E55" s="992"/>
      <c r="F55" s="992"/>
      <c r="G55" s="992"/>
      <c r="H55" s="992"/>
      <c r="I55" s="992"/>
      <c r="J55" s="992"/>
      <c r="K55" s="992"/>
      <c r="L55" s="992"/>
      <c r="M55" s="992"/>
    </row>
  </sheetData>
  <sheetProtection/>
  <mergeCells count="10">
    <mergeCell ref="A55:M55"/>
    <mergeCell ref="K10:M10"/>
    <mergeCell ref="K26:M26"/>
    <mergeCell ref="K27:M27"/>
    <mergeCell ref="B6:I6"/>
    <mergeCell ref="K46:M46"/>
    <mergeCell ref="K29:M29"/>
    <mergeCell ref="I8:I9"/>
    <mergeCell ref="G8:H8"/>
    <mergeCell ref="K8:M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2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55"/>
  <sheetViews>
    <sheetView tabSelected="1" zoomScalePageLayoutView="0" workbookViewId="0" topLeftCell="A308">
      <selection activeCell="D316" sqref="D316:D324"/>
    </sheetView>
  </sheetViews>
  <sheetFormatPr defaultColWidth="9.140625" defaultRowHeight="12.75"/>
  <cols>
    <col min="1" max="1" width="3.8515625" style="430" customWidth="1"/>
    <col min="2" max="2" width="11.7109375" style="430" customWidth="1"/>
    <col min="3" max="3" width="11.00390625" style="430" customWidth="1"/>
    <col min="4" max="4" width="54.8515625" style="430" customWidth="1"/>
    <col min="5" max="5" width="10.7109375" style="431" customWidth="1"/>
    <col min="6" max="6" width="13.00390625" style="431" customWidth="1"/>
    <col min="7" max="7" width="13.57421875" style="432" customWidth="1"/>
    <col min="8" max="8" width="11.421875" style="432" customWidth="1"/>
    <col min="9" max="9" width="13.421875" style="703" customWidth="1"/>
    <col min="10" max="10" width="11.140625" style="431" customWidth="1"/>
    <col min="11" max="11" width="10.140625" style="431" customWidth="1"/>
    <col min="12" max="12" width="11.8515625" style="431" customWidth="1"/>
    <col min="13" max="13" width="9.140625" style="431" customWidth="1"/>
    <col min="14" max="14" width="13.7109375" style="431" customWidth="1"/>
    <col min="15" max="15" width="9.00390625" style="431" customWidth="1"/>
    <col min="16" max="16" width="15.28125" style="431" customWidth="1"/>
    <col min="17" max="17" width="11.421875" style="431" customWidth="1"/>
    <col min="18" max="18" width="12.140625" style="431" customWidth="1"/>
    <col min="19" max="19" width="11.140625" style="431" customWidth="1"/>
    <col min="20" max="20" width="14.28125" style="430" customWidth="1"/>
    <col min="21" max="16384" width="9.140625" style="430" customWidth="1"/>
  </cols>
  <sheetData>
    <row r="1" spans="1:8" ht="12" customHeight="1">
      <c r="A1" s="436"/>
      <c r="B1" s="436"/>
      <c r="C1" s="436"/>
      <c r="D1" s="437"/>
      <c r="E1" s="1036" t="s">
        <v>283</v>
      </c>
      <c r="F1" s="1036"/>
      <c r="G1" s="1036"/>
      <c r="H1" s="439"/>
    </row>
    <row r="2" spans="1:8" ht="13.5" customHeight="1">
      <c r="A2" s="436"/>
      <c r="B2" s="436"/>
      <c r="C2" s="436"/>
      <c r="D2" s="437"/>
      <c r="E2" s="1036" t="s">
        <v>403</v>
      </c>
      <c r="F2" s="1036"/>
      <c r="G2" s="1036"/>
      <c r="H2" s="439"/>
    </row>
    <row r="3" spans="1:8" ht="13.5" customHeight="1">
      <c r="A3" s="436"/>
      <c r="B3" s="436"/>
      <c r="C3" s="436"/>
      <c r="D3" s="437"/>
      <c r="E3" s="1036" t="s">
        <v>404</v>
      </c>
      <c r="F3" s="1036"/>
      <c r="G3" s="1036"/>
      <c r="H3" s="439"/>
    </row>
    <row r="4" spans="1:8" ht="14.25" customHeight="1">
      <c r="A4" s="436"/>
      <c r="B4" s="436"/>
      <c r="C4" s="436"/>
      <c r="D4" s="437"/>
      <c r="E4" s="1037"/>
      <c r="F4" s="1037"/>
      <c r="G4" s="1037"/>
      <c r="H4" s="439"/>
    </row>
    <row r="5" spans="1:8" ht="12.75" customHeight="1">
      <c r="A5" s="436"/>
      <c r="B5" s="436"/>
      <c r="C5" s="436"/>
      <c r="D5" s="437"/>
      <c r="E5" s="438"/>
      <c r="F5" s="438"/>
      <c r="G5" s="438"/>
      <c r="H5" s="439"/>
    </row>
    <row r="6" spans="1:19" ht="17.25" customHeight="1" thickBot="1">
      <c r="A6" s="1038" t="s">
        <v>683</v>
      </c>
      <c r="B6" s="1038"/>
      <c r="C6" s="1038"/>
      <c r="D6" s="1038"/>
      <c r="E6" s="1038"/>
      <c r="F6" s="440"/>
      <c r="G6" s="439"/>
      <c r="H6" s="439"/>
      <c r="J6" s="430"/>
      <c r="K6" s="430"/>
      <c r="L6" s="430"/>
      <c r="M6" s="430"/>
      <c r="N6" s="430"/>
      <c r="O6" s="430"/>
      <c r="P6" s="430"/>
      <c r="Q6" s="430"/>
      <c r="R6" s="430"/>
      <c r="S6" s="430"/>
    </row>
    <row r="7" spans="1:19" ht="13.5" thickBot="1">
      <c r="A7" s="1026" t="s">
        <v>284</v>
      </c>
      <c r="B7" s="1039" t="s">
        <v>285</v>
      </c>
      <c r="C7" s="1040" t="s">
        <v>286</v>
      </c>
      <c r="D7" s="1039" t="s">
        <v>287</v>
      </c>
      <c r="E7" s="1041" t="s">
        <v>288</v>
      </c>
      <c r="F7" s="1042"/>
      <c r="G7" s="1020" t="s">
        <v>684</v>
      </c>
      <c r="H7" s="1021" t="s">
        <v>685</v>
      </c>
      <c r="I7" s="441"/>
      <c r="J7" s="430"/>
      <c r="K7" s="430"/>
      <c r="L7" s="430"/>
      <c r="M7" s="430"/>
      <c r="N7" s="430"/>
      <c r="O7" s="430"/>
      <c r="P7" s="430"/>
      <c r="Q7" s="430"/>
      <c r="R7" s="430"/>
      <c r="S7" s="430"/>
    </row>
    <row r="8" spans="1:19" ht="19.5" customHeight="1" thickBot="1">
      <c r="A8" s="1026"/>
      <c r="B8" s="1039"/>
      <c r="C8" s="1040"/>
      <c r="D8" s="1039"/>
      <c r="E8" s="1043"/>
      <c r="F8" s="1044"/>
      <c r="G8" s="1020"/>
      <c r="H8" s="1021"/>
      <c r="I8" s="441"/>
      <c r="J8" s="430"/>
      <c r="K8" s="430"/>
      <c r="L8" s="430"/>
      <c r="M8" s="430"/>
      <c r="N8" s="430"/>
      <c r="O8" s="430"/>
      <c r="P8" s="430"/>
      <c r="Q8" s="430"/>
      <c r="R8" s="430"/>
      <c r="S8" s="430"/>
    </row>
    <row r="9" spans="1:19" ht="29.25" customHeight="1" thickBot="1">
      <c r="A9" s="1026"/>
      <c r="B9" s="1039"/>
      <c r="C9" s="1040"/>
      <c r="D9" s="1039"/>
      <c r="E9" s="1045"/>
      <c r="F9" s="1046"/>
      <c r="G9" s="1020"/>
      <c r="H9" s="1021"/>
      <c r="I9" s="441"/>
      <c r="J9" s="430"/>
      <c r="K9" s="430"/>
      <c r="L9" s="430"/>
      <c r="M9" s="430"/>
      <c r="N9" s="430"/>
      <c r="O9" s="430"/>
      <c r="P9" s="430"/>
      <c r="Q9" s="430"/>
      <c r="R9" s="430"/>
      <c r="S9" s="430"/>
    </row>
    <row r="10" spans="1:19" ht="10.5" customHeight="1">
      <c r="A10" s="1026"/>
      <c r="B10" s="1039"/>
      <c r="C10" s="1040"/>
      <c r="D10" s="1039"/>
      <c r="E10" s="718" t="s">
        <v>95</v>
      </c>
      <c r="F10" s="718" t="s">
        <v>46</v>
      </c>
      <c r="G10" s="1020"/>
      <c r="H10" s="1021"/>
      <c r="I10" s="441"/>
      <c r="J10" s="430"/>
      <c r="K10" s="430"/>
      <c r="L10" s="430"/>
      <c r="M10" s="430"/>
      <c r="N10" s="430"/>
      <c r="O10" s="430"/>
      <c r="P10" s="430"/>
      <c r="Q10" s="430"/>
      <c r="R10" s="430"/>
      <c r="S10" s="430"/>
    </row>
    <row r="11" spans="1:19" ht="14.25" customHeight="1">
      <c r="A11" s="719" t="s">
        <v>289</v>
      </c>
      <c r="B11" s="720">
        <v>2</v>
      </c>
      <c r="C11" s="721">
        <v>3</v>
      </c>
      <c r="D11" s="720">
        <v>4</v>
      </c>
      <c r="E11" s="1022">
        <v>5</v>
      </c>
      <c r="F11" s="1023"/>
      <c r="G11" s="777">
        <v>6</v>
      </c>
      <c r="H11" s="778"/>
      <c r="I11" s="441"/>
      <c r="J11" s="430"/>
      <c r="K11" s="430"/>
      <c r="L11" s="430"/>
      <c r="M11" s="430"/>
      <c r="N11" s="430"/>
      <c r="O11" s="430"/>
      <c r="P11" s="430"/>
      <c r="Q11" s="430"/>
      <c r="R11" s="430"/>
      <c r="S11" s="430"/>
    </row>
    <row r="12" spans="1:19" ht="13.5" customHeight="1">
      <c r="A12" s="442" t="s">
        <v>5</v>
      </c>
      <c r="B12" s="443" t="s">
        <v>290</v>
      </c>
      <c r="C12" s="444">
        <v>15330</v>
      </c>
      <c r="D12" s="450" t="s">
        <v>467</v>
      </c>
      <c r="E12" s="446">
        <v>10000</v>
      </c>
      <c r="F12" s="447">
        <v>0</v>
      </c>
      <c r="G12" s="448">
        <v>90095</v>
      </c>
      <c r="H12" s="704">
        <v>4270</v>
      </c>
      <c r="I12" s="449"/>
      <c r="J12" s="430"/>
      <c r="K12" s="430"/>
      <c r="L12" s="430"/>
      <c r="M12" s="430"/>
      <c r="N12" s="430"/>
      <c r="O12" s="430"/>
      <c r="P12" s="430"/>
      <c r="Q12" s="430"/>
      <c r="R12" s="430"/>
      <c r="S12" s="430"/>
    </row>
    <row r="13" spans="1:19" ht="13.5" customHeight="1">
      <c r="A13" s="442"/>
      <c r="B13" s="443"/>
      <c r="C13" s="444"/>
      <c r="D13" s="445" t="s">
        <v>468</v>
      </c>
      <c r="E13" s="446">
        <v>1200</v>
      </c>
      <c r="F13" s="765">
        <v>1200</v>
      </c>
      <c r="G13" s="448">
        <v>90003</v>
      </c>
      <c r="H13" s="704">
        <v>4170</v>
      </c>
      <c r="I13" s="449"/>
      <c r="J13" s="430"/>
      <c r="K13" s="430"/>
      <c r="L13" s="430"/>
      <c r="M13" s="430"/>
      <c r="N13" s="430"/>
      <c r="O13" s="430"/>
      <c r="P13" s="430"/>
      <c r="Q13" s="430"/>
      <c r="R13" s="430"/>
      <c r="S13" s="430"/>
    </row>
    <row r="14" spans="1:19" ht="15.75" customHeight="1">
      <c r="A14" s="442"/>
      <c r="B14" s="443"/>
      <c r="C14" s="444"/>
      <c r="D14" s="445" t="s">
        <v>469</v>
      </c>
      <c r="E14" s="446">
        <v>600</v>
      </c>
      <c r="F14" s="765">
        <v>117</v>
      </c>
      <c r="G14" s="448">
        <v>90003</v>
      </c>
      <c r="H14" s="704">
        <v>4210</v>
      </c>
      <c r="I14" s="449"/>
      <c r="J14" s="430"/>
      <c r="K14" s="430"/>
      <c r="L14" s="430"/>
      <c r="M14" s="430"/>
      <c r="N14" s="430"/>
      <c r="O14" s="430"/>
      <c r="P14" s="430"/>
      <c r="Q14" s="430"/>
      <c r="R14" s="430"/>
      <c r="S14" s="430"/>
    </row>
    <row r="15" spans="1:19" ht="13.5" customHeight="1">
      <c r="A15" s="442"/>
      <c r="B15" s="443"/>
      <c r="C15" s="444"/>
      <c r="D15" s="445" t="s">
        <v>470</v>
      </c>
      <c r="E15" s="446">
        <v>2000</v>
      </c>
      <c r="F15" s="765">
        <v>498.49</v>
      </c>
      <c r="G15" s="448">
        <v>92109</v>
      </c>
      <c r="H15" s="704">
        <v>4210</v>
      </c>
      <c r="I15" s="449"/>
      <c r="J15" s="430"/>
      <c r="K15" s="430"/>
      <c r="L15" s="430"/>
      <c r="M15" s="430"/>
      <c r="N15" s="430"/>
      <c r="O15" s="430"/>
      <c r="P15" s="430"/>
      <c r="Q15" s="430"/>
      <c r="R15" s="430"/>
      <c r="S15" s="430"/>
    </row>
    <row r="16" spans="1:19" ht="13.5" customHeight="1">
      <c r="A16" s="442"/>
      <c r="B16" s="443"/>
      <c r="C16" s="444"/>
      <c r="D16" s="445" t="s">
        <v>471</v>
      </c>
      <c r="E16" s="446">
        <v>1000</v>
      </c>
      <c r="F16" s="765">
        <v>843</v>
      </c>
      <c r="G16" s="448">
        <v>92109</v>
      </c>
      <c r="H16" s="704">
        <v>4170</v>
      </c>
      <c r="I16" s="449"/>
      <c r="J16" s="430"/>
      <c r="K16" s="430"/>
      <c r="L16" s="430"/>
      <c r="M16" s="430"/>
      <c r="N16" s="430"/>
      <c r="O16" s="430"/>
      <c r="P16" s="430"/>
      <c r="Q16" s="430"/>
      <c r="R16" s="430"/>
      <c r="S16" s="430"/>
    </row>
    <row r="17" spans="1:19" ht="14.25" customHeight="1">
      <c r="A17" s="442"/>
      <c r="B17" s="443"/>
      <c r="C17" s="444"/>
      <c r="D17" s="445" t="s">
        <v>472</v>
      </c>
      <c r="E17" s="446">
        <v>530</v>
      </c>
      <c r="F17" s="765">
        <v>0</v>
      </c>
      <c r="G17" s="448">
        <v>92109</v>
      </c>
      <c r="H17" s="704">
        <v>4300</v>
      </c>
      <c r="I17" s="449"/>
      <c r="J17" s="430"/>
      <c r="K17" s="430"/>
      <c r="L17" s="430"/>
      <c r="M17" s="430"/>
      <c r="N17" s="430"/>
      <c r="O17" s="430"/>
      <c r="P17" s="430"/>
      <c r="Q17" s="430"/>
      <c r="R17" s="430"/>
      <c r="S17" s="430"/>
    </row>
    <row r="18" spans="1:19" ht="14.25" customHeight="1" thickBot="1">
      <c r="A18" s="451"/>
      <c r="B18" s="452"/>
      <c r="C18" s="453"/>
      <c r="D18" s="454"/>
      <c r="E18" s="455">
        <f>SUM(E12:E17)</f>
        <v>15330</v>
      </c>
      <c r="F18" s="766">
        <f>SUM(F12:F17)</f>
        <v>2658.49</v>
      </c>
      <c r="G18" s="456"/>
      <c r="H18" s="456"/>
      <c r="I18" s="457"/>
      <c r="J18" s="430"/>
      <c r="K18" s="430"/>
      <c r="L18" s="430"/>
      <c r="M18" s="430"/>
      <c r="N18" s="430"/>
      <c r="O18" s="430"/>
      <c r="P18" s="430"/>
      <c r="Q18" s="430"/>
      <c r="R18" s="430"/>
      <c r="S18" s="430"/>
    </row>
    <row r="19" spans="1:19" ht="12.75">
      <c r="A19" s="458" t="s">
        <v>6</v>
      </c>
      <c r="B19" s="459" t="s">
        <v>292</v>
      </c>
      <c r="C19" s="444">
        <v>17696</v>
      </c>
      <c r="D19" s="460" t="s">
        <v>473</v>
      </c>
      <c r="E19" s="446">
        <v>3000</v>
      </c>
      <c r="F19" s="765">
        <v>2994</v>
      </c>
      <c r="G19" s="448">
        <v>92109</v>
      </c>
      <c r="H19" s="704">
        <v>4210</v>
      </c>
      <c r="I19" s="449"/>
      <c r="J19" s="430"/>
      <c r="K19" s="430"/>
      <c r="L19" s="430"/>
      <c r="M19" s="430"/>
      <c r="N19" s="430"/>
      <c r="O19" s="430"/>
      <c r="P19" s="430"/>
      <c r="Q19" s="430"/>
      <c r="R19" s="430"/>
      <c r="S19" s="430"/>
    </row>
    <row r="20" spans="1:19" ht="14.25" customHeight="1">
      <c r="A20" s="458"/>
      <c r="B20" s="461"/>
      <c r="C20" s="462"/>
      <c r="D20" s="460" t="s">
        <v>474</v>
      </c>
      <c r="E20" s="446">
        <v>3500</v>
      </c>
      <c r="F20" s="765">
        <v>0</v>
      </c>
      <c r="G20" s="448">
        <v>90003</v>
      </c>
      <c r="H20" s="704">
        <v>4170</v>
      </c>
      <c r="I20" s="449"/>
      <c r="J20" s="430"/>
      <c r="K20" s="430"/>
      <c r="L20" s="430"/>
      <c r="M20" s="430"/>
      <c r="N20" s="430"/>
      <c r="O20" s="430"/>
      <c r="P20" s="430"/>
      <c r="Q20" s="430"/>
      <c r="R20" s="430"/>
      <c r="S20" s="430"/>
    </row>
    <row r="21" spans="1:19" ht="12.75">
      <c r="A21" s="458"/>
      <c r="B21" s="461"/>
      <c r="C21" s="462"/>
      <c r="D21" s="460" t="s">
        <v>475</v>
      </c>
      <c r="E21" s="446">
        <v>2000</v>
      </c>
      <c r="F21" s="765">
        <v>781.44</v>
      </c>
      <c r="G21" s="448">
        <v>90003</v>
      </c>
      <c r="H21" s="704">
        <v>4210</v>
      </c>
      <c r="I21" s="449"/>
      <c r="J21" s="430"/>
      <c r="K21" s="430"/>
      <c r="L21" s="430"/>
      <c r="M21" s="430"/>
      <c r="N21" s="430"/>
      <c r="O21" s="430"/>
      <c r="P21" s="430"/>
      <c r="Q21" s="430"/>
      <c r="R21" s="430"/>
      <c r="S21" s="430"/>
    </row>
    <row r="22" spans="1:19" ht="14.25" customHeight="1">
      <c r="A22" s="458"/>
      <c r="B22" s="461"/>
      <c r="C22" s="462"/>
      <c r="D22" s="460" t="s">
        <v>476</v>
      </c>
      <c r="E22" s="446">
        <v>482</v>
      </c>
      <c r="F22" s="765">
        <v>0</v>
      </c>
      <c r="G22" s="448">
        <v>90003</v>
      </c>
      <c r="H22" s="704">
        <v>4300</v>
      </c>
      <c r="I22" s="449"/>
      <c r="J22" s="430"/>
      <c r="K22" s="430"/>
      <c r="L22" s="430"/>
      <c r="M22" s="430"/>
      <c r="N22" s="430"/>
      <c r="O22" s="430"/>
      <c r="P22" s="430"/>
      <c r="Q22" s="430"/>
      <c r="R22" s="430"/>
      <c r="S22" s="430"/>
    </row>
    <row r="23" spans="1:19" ht="14.25" customHeight="1">
      <c r="A23" s="458"/>
      <c r="B23" s="461"/>
      <c r="C23" s="462"/>
      <c r="D23" s="460" t="s">
        <v>476</v>
      </c>
      <c r="E23" s="446">
        <v>518</v>
      </c>
      <c r="F23" s="765">
        <v>518</v>
      </c>
      <c r="G23" s="448">
        <v>90003</v>
      </c>
      <c r="H23" s="704">
        <v>4270</v>
      </c>
      <c r="I23" s="449"/>
      <c r="J23" s="430"/>
      <c r="K23" s="430"/>
      <c r="L23" s="430"/>
      <c r="M23" s="430"/>
      <c r="N23" s="430"/>
      <c r="O23" s="430"/>
      <c r="P23" s="430"/>
      <c r="Q23" s="430"/>
      <c r="R23" s="430"/>
      <c r="S23" s="430"/>
    </row>
    <row r="24" spans="1:19" ht="14.25" customHeight="1">
      <c r="A24" s="458"/>
      <c r="B24" s="461"/>
      <c r="C24" s="462"/>
      <c r="D24" s="460" t="s">
        <v>477</v>
      </c>
      <c r="E24" s="446">
        <v>1778</v>
      </c>
      <c r="F24" s="765">
        <v>300.01</v>
      </c>
      <c r="G24" s="448">
        <v>92109</v>
      </c>
      <c r="H24" s="704">
        <v>4210</v>
      </c>
      <c r="I24" s="449"/>
      <c r="J24" s="430"/>
      <c r="K24" s="430"/>
      <c r="L24" s="430"/>
      <c r="M24" s="430"/>
      <c r="N24" s="430"/>
      <c r="O24" s="430"/>
      <c r="P24" s="430"/>
      <c r="Q24" s="430"/>
      <c r="R24" s="430"/>
      <c r="S24" s="430"/>
    </row>
    <row r="25" spans="1:19" ht="14.25" customHeight="1">
      <c r="A25" s="458"/>
      <c r="B25" s="461"/>
      <c r="C25" s="462"/>
      <c r="D25" s="460" t="s">
        <v>477</v>
      </c>
      <c r="E25" s="446">
        <v>222</v>
      </c>
      <c r="F25" s="765">
        <v>0</v>
      </c>
      <c r="G25" s="448">
        <v>92109</v>
      </c>
      <c r="H25" s="704">
        <v>4300</v>
      </c>
      <c r="I25" s="449"/>
      <c r="J25" s="430"/>
      <c r="K25" s="430"/>
      <c r="L25" s="430"/>
      <c r="M25" s="430"/>
      <c r="N25" s="430"/>
      <c r="O25" s="430"/>
      <c r="P25" s="430"/>
      <c r="Q25" s="430"/>
      <c r="R25" s="430"/>
      <c r="S25" s="430"/>
    </row>
    <row r="26" spans="1:19" ht="12.75">
      <c r="A26" s="458"/>
      <c r="B26" s="461"/>
      <c r="C26" s="462"/>
      <c r="D26" s="460" t="s">
        <v>478</v>
      </c>
      <c r="E26" s="446">
        <v>2778</v>
      </c>
      <c r="F26" s="765">
        <v>1599</v>
      </c>
      <c r="G26" s="448">
        <v>92109</v>
      </c>
      <c r="H26" s="704">
        <v>4210</v>
      </c>
      <c r="I26" s="449"/>
      <c r="J26" s="430"/>
      <c r="K26" s="430"/>
      <c r="L26" s="430"/>
      <c r="M26" s="430"/>
      <c r="N26" s="430"/>
      <c r="O26" s="430"/>
      <c r="P26" s="430"/>
      <c r="Q26" s="430"/>
      <c r="R26" s="430"/>
      <c r="S26" s="430"/>
    </row>
    <row r="27" spans="1:19" ht="12.75">
      <c r="A27" s="458"/>
      <c r="B27" s="461"/>
      <c r="C27" s="462"/>
      <c r="D27" s="460" t="s">
        <v>478</v>
      </c>
      <c r="E27" s="446">
        <v>222</v>
      </c>
      <c r="F27" s="765">
        <v>0</v>
      </c>
      <c r="G27" s="448">
        <v>92109</v>
      </c>
      <c r="H27" s="704">
        <v>4300</v>
      </c>
      <c r="I27" s="449"/>
      <c r="J27" s="430"/>
      <c r="K27" s="430"/>
      <c r="L27" s="430"/>
      <c r="M27" s="430"/>
      <c r="N27" s="430"/>
      <c r="O27" s="430"/>
      <c r="P27" s="430"/>
      <c r="Q27" s="430"/>
      <c r="R27" s="430"/>
      <c r="S27" s="430"/>
    </row>
    <row r="28" spans="1:19" ht="13.5" customHeight="1">
      <c r="A28" s="458"/>
      <c r="B28" s="461"/>
      <c r="C28" s="462"/>
      <c r="D28" s="460" t="s">
        <v>479</v>
      </c>
      <c r="E28" s="446">
        <v>3196</v>
      </c>
      <c r="F28" s="765">
        <v>3195.98</v>
      </c>
      <c r="G28" s="448">
        <v>92601</v>
      </c>
      <c r="H28" s="704">
        <v>4210</v>
      </c>
      <c r="I28" s="449"/>
      <c r="J28" s="430"/>
      <c r="K28" s="430"/>
      <c r="L28" s="430"/>
      <c r="M28" s="430"/>
      <c r="N28" s="430"/>
      <c r="O28" s="430"/>
      <c r="P28" s="430"/>
      <c r="Q28" s="430"/>
      <c r="R28" s="430"/>
      <c r="S28" s="430"/>
    </row>
    <row r="29" spans="1:19" ht="14.25" customHeight="1" thickBot="1">
      <c r="A29" s="463"/>
      <c r="B29" s="464"/>
      <c r="C29" s="465"/>
      <c r="D29" s="466"/>
      <c r="E29" s="455">
        <f>SUM(E19:E28)</f>
        <v>17696</v>
      </c>
      <c r="F29" s="766">
        <f>SUM(F19:F28)</f>
        <v>9388.43</v>
      </c>
      <c r="G29" s="456"/>
      <c r="H29" s="456"/>
      <c r="I29" s="457"/>
      <c r="J29" s="430"/>
      <c r="K29" s="430"/>
      <c r="L29" s="430"/>
      <c r="M29" s="430"/>
      <c r="N29" s="430"/>
      <c r="O29" s="430"/>
      <c r="P29" s="430"/>
      <c r="Q29" s="430"/>
      <c r="R29" s="430"/>
      <c r="S29" s="430"/>
    </row>
    <row r="30" spans="1:19" ht="12.75">
      <c r="A30" s="458" t="s">
        <v>7</v>
      </c>
      <c r="B30" s="459" t="s">
        <v>293</v>
      </c>
      <c r="C30" s="444">
        <v>17294</v>
      </c>
      <c r="D30" s="460" t="s">
        <v>294</v>
      </c>
      <c r="E30" s="446">
        <v>1500</v>
      </c>
      <c r="F30" s="765">
        <v>204.8</v>
      </c>
      <c r="G30" s="448">
        <v>90003</v>
      </c>
      <c r="H30" s="704">
        <v>4210</v>
      </c>
      <c r="I30" s="449"/>
      <c r="J30" s="430"/>
      <c r="K30" s="430"/>
      <c r="L30" s="430"/>
      <c r="M30" s="430"/>
      <c r="N30" s="430"/>
      <c r="O30" s="430"/>
      <c r="P30" s="430"/>
      <c r="Q30" s="430"/>
      <c r="R30" s="430"/>
      <c r="S30" s="430"/>
    </row>
    <row r="31" spans="1:19" ht="12.75">
      <c r="A31" s="458"/>
      <c r="B31" s="459"/>
      <c r="C31" s="444"/>
      <c r="D31" s="460" t="s">
        <v>480</v>
      </c>
      <c r="E31" s="446">
        <v>2200</v>
      </c>
      <c r="F31" s="765">
        <v>0</v>
      </c>
      <c r="G31" s="448">
        <v>90003</v>
      </c>
      <c r="H31" s="704">
        <v>4170</v>
      </c>
      <c r="I31" s="449"/>
      <c r="J31" s="430"/>
      <c r="K31" s="430"/>
      <c r="L31" s="430"/>
      <c r="M31" s="430"/>
      <c r="N31" s="430"/>
      <c r="O31" s="430"/>
      <c r="P31" s="430"/>
      <c r="Q31" s="430"/>
      <c r="R31" s="430"/>
      <c r="S31" s="430"/>
    </row>
    <row r="32" spans="1:19" ht="12.75">
      <c r="A32" s="458"/>
      <c r="B32" s="459"/>
      <c r="C32" s="444"/>
      <c r="D32" s="460" t="s">
        <v>481</v>
      </c>
      <c r="E32" s="446">
        <v>350</v>
      </c>
      <c r="F32" s="765">
        <v>0</v>
      </c>
      <c r="G32" s="448">
        <v>90003</v>
      </c>
      <c r="H32" s="704">
        <v>4300</v>
      </c>
      <c r="I32" s="449"/>
      <c r="J32" s="430"/>
      <c r="K32" s="430"/>
      <c r="L32" s="430"/>
      <c r="M32" s="430"/>
      <c r="N32" s="430"/>
      <c r="O32" s="430"/>
      <c r="P32" s="430"/>
      <c r="Q32" s="430"/>
      <c r="R32" s="430"/>
      <c r="S32" s="430"/>
    </row>
    <row r="33" spans="1:19" ht="12.75">
      <c r="A33" s="458"/>
      <c r="B33" s="459"/>
      <c r="C33" s="444"/>
      <c r="D33" s="460" t="s">
        <v>482</v>
      </c>
      <c r="E33" s="446">
        <v>294</v>
      </c>
      <c r="F33" s="765">
        <v>0</v>
      </c>
      <c r="G33" s="448">
        <v>92109</v>
      </c>
      <c r="H33" s="704">
        <v>4300</v>
      </c>
      <c r="I33" s="449"/>
      <c r="J33" s="430"/>
      <c r="K33" s="430"/>
      <c r="L33" s="430"/>
      <c r="M33" s="430"/>
      <c r="N33" s="430"/>
      <c r="O33" s="430"/>
      <c r="P33" s="430"/>
      <c r="Q33" s="430"/>
      <c r="R33" s="430"/>
      <c r="S33" s="430"/>
    </row>
    <row r="34" spans="1:19" ht="12.75">
      <c r="A34" s="458"/>
      <c r="B34" s="459"/>
      <c r="C34" s="444"/>
      <c r="D34" s="460" t="s">
        <v>483</v>
      </c>
      <c r="E34" s="446">
        <v>1000</v>
      </c>
      <c r="F34" s="765">
        <v>297.6</v>
      </c>
      <c r="G34" s="448">
        <v>92601</v>
      </c>
      <c r="H34" s="704">
        <v>4210</v>
      </c>
      <c r="I34" s="449"/>
      <c r="J34" s="430"/>
      <c r="K34" s="430"/>
      <c r="L34" s="430"/>
      <c r="M34" s="430"/>
      <c r="N34" s="430"/>
      <c r="O34" s="430"/>
      <c r="P34" s="430"/>
      <c r="Q34" s="430"/>
      <c r="R34" s="430"/>
      <c r="S34" s="430"/>
    </row>
    <row r="35" spans="1:19" ht="12.75">
      <c r="A35" s="458"/>
      <c r="B35" s="459"/>
      <c r="C35" s="444"/>
      <c r="D35" s="460" t="s">
        <v>484</v>
      </c>
      <c r="E35" s="446">
        <v>2000</v>
      </c>
      <c r="F35" s="765">
        <v>500</v>
      </c>
      <c r="G35" s="448">
        <v>92109</v>
      </c>
      <c r="H35" s="704">
        <v>4210</v>
      </c>
      <c r="I35" s="449"/>
      <c r="J35" s="430"/>
      <c r="K35" s="430"/>
      <c r="L35" s="430"/>
      <c r="M35" s="430"/>
      <c r="N35" s="430"/>
      <c r="O35" s="430"/>
      <c r="P35" s="430"/>
      <c r="Q35" s="430"/>
      <c r="R35" s="430"/>
      <c r="S35" s="430"/>
    </row>
    <row r="36" spans="1:19" ht="12.75">
      <c r="A36" s="458"/>
      <c r="B36" s="459"/>
      <c r="C36" s="444"/>
      <c r="D36" s="460" t="s">
        <v>485</v>
      </c>
      <c r="E36" s="446">
        <v>2450</v>
      </c>
      <c r="F36" s="765">
        <v>0</v>
      </c>
      <c r="G36" s="448">
        <v>92109</v>
      </c>
      <c r="H36" s="704">
        <v>4210</v>
      </c>
      <c r="I36" s="449"/>
      <c r="J36" s="430"/>
      <c r="K36" s="430"/>
      <c r="L36" s="430"/>
      <c r="M36" s="430"/>
      <c r="N36" s="430"/>
      <c r="O36" s="430"/>
      <c r="P36" s="430"/>
      <c r="Q36" s="430"/>
      <c r="R36" s="430"/>
      <c r="S36" s="430"/>
    </row>
    <row r="37" spans="1:19" ht="25.5">
      <c r="A37" s="458"/>
      <c r="B37" s="459"/>
      <c r="C37" s="444"/>
      <c r="D37" s="468" t="s">
        <v>486</v>
      </c>
      <c r="E37" s="446">
        <v>6000</v>
      </c>
      <c r="F37" s="765">
        <v>0</v>
      </c>
      <c r="G37" s="448">
        <v>60016</v>
      </c>
      <c r="H37" s="704">
        <v>4270</v>
      </c>
      <c r="I37" s="449"/>
      <c r="J37" s="430"/>
      <c r="K37" s="430"/>
      <c r="L37" s="430"/>
      <c r="M37" s="430"/>
      <c r="N37" s="430"/>
      <c r="O37" s="430"/>
      <c r="P37" s="430"/>
      <c r="Q37" s="430"/>
      <c r="R37" s="430"/>
      <c r="S37" s="430"/>
    </row>
    <row r="38" spans="1:19" ht="12.75">
      <c r="A38" s="458"/>
      <c r="B38" s="459"/>
      <c r="C38" s="444"/>
      <c r="D38" s="460" t="s">
        <v>487</v>
      </c>
      <c r="E38" s="446">
        <v>1000</v>
      </c>
      <c r="F38" s="765">
        <v>0</v>
      </c>
      <c r="G38" s="448">
        <v>60016</v>
      </c>
      <c r="H38" s="704">
        <v>4210</v>
      </c>
      <c r="I38" s="449"/>
      <c r="J38" s="430"/>
      <c r="K38" s="430"/>
      <c r="L38" s="430"/>
      <c r="M38" s="430"/>
      <c r="N38" s="430"/>
      <c r="O38" s="430"/>
      <c r="P38" s="430"/>
      <c r="Q38" s="430"/>
      <c r="R38" s="430"/>
      <c r="S38" s="430"/>
    </row>
    <row r="39" spans="1:19" ht="12.75">
      <c r="A39" s="458"/>
      <c r="B39" s="459"/>
      <c r="C39" s="444"/>
      <c r="D39" s="460" t="s">
        <v>488</v>
      </c>
      <c r="E39" s="446">
        <v>500</v>
      </c>
      <c r="F39" s="765">
        <v>0</v>
      </c>
      <c r="G39" s="448">
        <v>90095</v>
      </c>
      <c r="H39" s="704">
        <v>4210</v>
      </c>
      <c r="I39" s="449"/>
      <c r="J39" s="430"/>
      <c r="K39" s="430"/>
      <c r="L39" s="430"/>
      <c r="M39" s="430"/>
      <c r="N39" s="430"/>
      <c r="O39" s="430"/>
      <c r="P39" s="430"/>
      <c r="Q39" s="430"/>
      <c r="R39" s="430"/>
      <c r="S39" s="430"/>
    </row>
    <row r="40" spans="1:19" ht="13.5" thickBot="1">
      <c r="A40" s="463"/>
      <c r="B40" s="464"/>
      <c r="C40" s="464"/>
      <c r="D40" s="466"/>
      <c r="E40" s="469">
        <f>SUM(E30:E39)</f>
        <v>17294</v>
      </c>
      <c r="F40" s="767">
        <f>SUM(F30:F39)</f>
        <v>1002.4000000000001</v>
      </c>
      <c r="G40" s="470"/>
      <c r="H40" s="470"/>
      <c r="I40" s="457"/>
      <c r="J40" s="430"/>
      <c r="K40" s="430"/>
      <c r="L40" s="430"/>
      <c r="M40" s="430"/>
      <c r="N40" s="430"/>
      <c r="O40" s="430"/>
      <c r="P40" s="430"/>
      <c r="Q40" s="430"/>
      <c r="R40" s="430"/>
      <c r="S40" s="430"/>
    </row>
    <row r="41" spans="1:19" ht="12.75">
      <c r="A41" s="458">
        <v>4</v>
      </c>
      <c r="B41" s="459" t="s">
        <v>295</v>
      </c>
      <c r="C41" s="471">
        <v>19102</v>
      </c>
      <c r="D41" s="460" t="s">
        <v>489</v>
      </c>
      <c r="E41" s="446">
        <v>2500</v>
      </c>
      <c r="F41" s="765">
        <v>0</v>
      </c>
      <c r="G41" s="448">
        <v>92109</v>
      </c>
      <c r="H41" s="704">
        <v>4210</v>
      </c>
      <c r="I41" s="449"/>
      <c r="J41" s="430"/>
      <c r="K41" s="430"/>
      <c r="L41" s="430"/>
      <c r="M41" s="430"/>
      <c r="N41" s="430"/>
      <c r="O41" s="430"/>
      <c r="P41" s="430"/>
      <c r="Q41" s="430"/>
      <c r="R41" s="430"/>
      <c r="S41" s="430"/>
    </row>
    <row r="42" spans="1:19" ht="12.75">
      <c r="A42" s="458"/>
      <c r="B42" s="459"/>
      <c r="C42" s="472"/>
      <c r="D42" s="460" t="s">
        <v>490</v>
      </c>
      <c r="E42" s="446">
        <v>2002</v>
      </c>
      <c r="F42" s="765">
        <v>509.82</v>
      </c>
      <c r="G42" s="448">
        <v>90003</v>
      </c>
      <c r="H42" s="704">
        <v>4210</v>
      </c>
      <c r="I42" s="449"/>
      <c r="J42" s="430"/>
      <c r="K42" s="430"/>
      <c r="L42" s="430"/>
      <c r="M42" s="430"/>
      <c r="N42" s="430"/>
      <c r="O42" s="430"/>
      <c r="P42" s="430"/>
      <c r="Q42" s="430"/>
      <c r="R42" s="430"/>
      <c r="S42" s="430"/>
    </row>
    <row r="43" spans="1:19" ht="12.75">
      <c r="A43" s="458"/>
      <c r="B43" s="459"/>
      <c r="C43" s="471"/>
      <c r="D43" s="460" t="s">
        <v>484</v>
      </c>
      <c r="E43" s="446">
        <v>1200</v>
      </c>
      <c r="F43" s="765">
        <v>1198.86</v>
      </c>
      <c r="G43" s="448">
        <v>92109</v>
      </c>
      <c r="H43" s="704">
        <v>4210</v>
      </c>
      <c r="I43" s="449"/>
      <c r="J43" s="430"/>
      <c r="K43" s="430"/>
      <c r="L43" s="430"/>
      <c r="M43" s="430"/>
      <c r="N43" s="430"/>
      <c r="O43" s="430"/>
      <c r="P43" s="430"/>
      <c r="Q43" s="430"/>
      <c r="R43" s="430"/>
      <c r="S43" s="430"/>
    </row>
    <row r="44" spans="1:19" ht="12.75">
      <c r="A44" s="458"/>
      <c r="B44" s="459"/>
      <c r="C44" s="471"/>
      <c r="D44" s="460" t="s">
        <v>491</v>
      </c>
      <c r="E44" s="446">
        <v>2500</v>
      </c>
      <c r="F44" s="765">
        <v>0</v>
      </c>
      <c r="G44" s="448">
        <v>90095</v>
      </c>
      <c r="H44" s="704">
        <v>4210</v>
      </c>
      <c r="I44" s="449"/>
      <c r="J44" s="430"/>
      <c r="K44" s="430"/>
      <c r="L44" s="430"/>
      <c r="M44" s="430"/>
      <c r="N44" s="430"/>
      <c r="O44" s="430"/>
      <c r="P44" s="430"/>
      <c r="Q44" s="430"/>
      <c r="R44" s="430"/>
      <c r="S44" s="430"/>
    </row>
    <row r="45" spans="1:19" ht="12.75">
      <c r="A45" s="458"/>
      <c r="B45" s="459"/>
      <c r="C45" s="471"/>
      <c r="D45" s="468" t="s">
        <v>492</v>
      </c>
      <c r="E45" s="446">
        <v>5000</v>
      </c>
      <c r="F45" s="765">
        <v>4999.95</v>
      </c>
      <c r="G45" s="448">
        <v>92601</v>
      </c>
      <c r="H45" s="704">
        <v>4270</v>
      </c>
      <c r="I45" s="449"/>
      <c r="J45" s="430"/>
      <c r="K45" s="430"/>
      <c r="L45" s="430"/>
      <c r="M45" s="430"/>
      <c r="N45" s="430"/>
      <c r="O45" s="430"/>
      <c r="P45" s="430"/>
      <c r="Q45" s="430"/>
      <c r="R45" s="430"/>
      <c r="S45" s="430"/>
    </row>
    <row r="46" spans="1:19" ht="12.75">
      <c r="A46" s="458"/>
      <c r="B46" s="459"/>
      <c r="C46" s="471"/>
      <c r="D46" s="468" t="s">
        <v>493</v>
      </c>
      <c r="E46" s="446">
        <v>1200</v>
      </c>
      <c r="F46" s="765">
        <v>1200</v>
      </c>
      <c r="G46" s="448">
        <v>90003</v>
      </c>
      <c r="H46" s="704">
        <v>4210</v>
      </c>
      <c r="I46" s="449"/>
      <c r="J46" s="430"/>
      <c r="K46" s="430"/>
      <c r="L46" s="430"/>
      <c r="M46" s="430"/>
      <c r="N46" s="430"/>
      <c r="O46" s="430"/>
      <c r="P46" s="430"/>
      <c r="Q46" s="430"/>
      <c r="R46" s="430"/>
      <c r="S46" s="430"/>
    </row>
    <row r="47" spans="1:19" ht="12.75">
      <c r="A47" s="458"/>
      <c r="B47" s="459"/>
      <c r="C47" s="471"/>
      <c r="D47" s="460" t="s">
        <v>494</v>
      </c>
      <c r="E47" s="446">
        <v>4700</v>
      </c>
      <c r="F47" s="765">
        <v>894.63</v>
      </c>
      <c r="G47" s="448">
        <v>92109</v>
      </c>
      <c r="H47" s="704">
        <v>4210</v>
      </c>
      <c r="I47" s="449"/>
      <c r="J47" s="430"/>
      <c r="K47" s="430"/>
      <c r="L47" s="430"/>
      <c r="M47" s="430"/>
      <c r="N47" s="430"/>
      <c r="O47" s="430"/>
      <c r="P47" s="430"/>
      <c r="Q47" s="430"/>
      <c r="R47" s="430"/>
      <c r="S47" s="430"/>
    </row>
    <row r="48" spans="1:19" ht="13.5" thickBot="1">
      <c r="A48" s="473"/>
      <c r="B48" s="464"/>
      <c r="C48" s="474"/>
      <c r="D48" s="466"/>
      <c r="E48" s="469">
        <f>SUM(E41:E47)</f>
        <v>19102</v>
      </c>
      <c r="F48" s="767">
        <f>SUM(F41:F47)</f>
        <v>8803.259999999998</v>
      </c>
      <c r="G48" s="470"/>
      <c r="H48" s="470"/>
      <c r="I48" s="475"/>
      <c r="J48" s="430"/>
      <c r="K48" s="430"/>
      <c r="L48" s="430"/>
      <c r="M48" s="430"/>
      <c r="N48" s="430"/>
      <c r="O48" s="430"/>
      <c r="P48" s="430"/>
      <c r="Q48" s="430"/>
      <c r="R48" s="430"/>
      <c r="S48" s="430"/>
    </row>
    <row r="49" spans="1:19" ht="12.75" customHeight="1">
      <c r="A49" s="458" t="s">
        <v>9</v>
      </c>
      <c r="B49" s="459" t="s">
        <v>296</v>
      </c>
      <c r="C49" s="471">
        <v>19079</v>
      </c>
      <c r="D49" s="460" t="s">
        <v>495</v>
      </c>
      <c r="E49" s="446">
        <v>1900</v>
      </c>
      <c r="F49" s="765">
        <v>450</v>
      </c>
      <c r="G49" s="448">
        <v>90003</v>
      </c>
      <c r="H49" s="704">
        <v>4300</v>
      </c>
      <c r="I49" s="449"/>
      <c r="J49" s="430"/>
      <c r="K49" s="430"/>
      <c r="L49" s="430"/>
      <c r="M49" s="430"/>
      <c r="N49" s="430"/>
      <c r="O49" s="430"/>
      <c r="P49" s="430"/>
      <c r="Q49" s="430"/>
      <c r="R49" s="430"/>
      <c r="S49" s="430"/>
    </row>
    <row r="50" spans="1:19" ht="12.75" customHeight="1">
      <c r="A50" s="458"/>
      <c r="B50" s="459"/>
      <c r="C50" s="471"/>
      <c r="D50" s="460" t="s">
        <v>495</v>
      </c>
      <c r="E50" s="446">
        <v>1100</v>
      </c>
      <c r="F50" s="765">
        <v>0</v>
      </c>
      <c r="G50" s="448">
        <v>90003</v>
      </c>
      <c r="H50" s="704">
        <v>4170</v>
      </c>
      <c r="I50" s="449"/>
      <c r="J50" s="430"/>
      <c r="K50" s="430"/>
      <c r="L50" s="430"/>
      <c r="M50" s="430"/>
      <c r="N50" s="430"/>
      <c r="O50" s="430"/>
      <c r="P50" s="430"/>
      <c r="Q50" s="430"/>
      <c r="R50" s="430"/>
      <c r="S50" s="430"/>
    </row>
    <row r="51" spans="1:19" ht="12.75" customHeight="1">
      <c r="A51" s="458"/>
      <c r="B51" s="461"/>
      <c r="C51" s="472"/>
      <c r="D51" s="460" t="s">
        <v>496</v>
      </c>
      <c r="E51" s="446">
        <v>2400</v>
      </c>
      <c r="F51" s="765">
        <v>731.13</v>
      </c>
      <c r="G51" s="448">
        <v>90003</v>
      </c>
      <c r="H51" s="704">
        <v>4210</v>
      </c>
      <c r="I51" s="449"/>
      <c r="J51" s="430"/>
      <c r="K51" s="430"/>
      <c r="L51" s="430"/>
      <c r="M51" s="430"/>
      <c r="N51" s="430"/>
      <c r="O51" s="430"/>
      <c r="P51" s="430"/>
      <c r="Q51" s="430"/>
      <c r="R51" s="430"/>
      <c r="S51" s="430"/>
    </row>
    <row r="52" spans="1:19" ht="12.75" customHeight="1">
      <c r="A52" s="458"/>
      <c r="B52" s="461"/>
      <c r="C52" s="471"/>
      <c r="D52" s="460" t="s">
        <v>497</v>
      </c>
      <c r="E52" s="446">
        <v>5719</v>
      </c>
      <c r="F52" s="765">
        <v>1135.3</v>
      </c>
      <c r="G52" s="448">
        <v>92109</v>
      </c>
      <c r="H52" s="704">
        <v>4210</v>
      </c>
      <c r="I52" s="449"/>
      <c r="J52" s="430"/>
      <c r="K52" s="430"/>
      <c r="L52" s="430"/>
      <c r="M52" s="430"/>
      <c r="N52" s="430"/>
      <c r="O52" s="430"/>
      <c r="P52" s="430"/>
      <c r="Q52" s="430"/>
      <c r="R52" s="430"/>
      <c r="S52" s="430"/>
    </row>
    <row r="53" spans="1:19" ht="12.75" customHeight="1">
      <c r="A53" s="458"/>
      <c r="B53" s="461"/>
      <c r="C53" s="471"/>
      <c r="D53" s="460" t="s">
        <v>497</v>
      </c>
      <c r="E53" s="446">
        <v>700</v>
      </c>
      <c r="F53" s="765">
        <v>0</v>
      </c>
      <c r="G53" s="448">
        <v>92109</v>
      </c>
      <c r="H53" s="704">
        <v>4170</v>
      </c>
      <c r="I53" s="449"/>
      <c r="J53" s="430"/>
      <c r="K53" s="430"/>
      <c r="L53" s="430"/>
      <c r="M53" s="430"/>
      <c r="N53" s="430"/>
      <c r="O53" s="430"/>
      <c r="P53" s="430"/>
      <c r="Q53" s="430"/>
      <c r="R53" s="430"/>
      <c r="S53" s="430"/>
    </row>
    <row r="54" spans="1:19" ht="12.75" customHeight="1">
      <c r="A54" s="458"/>
      <c r="B54" s="461"/>
      <c r="C54" s="471"/>
      <c r="D54" s="460" t="s">
        <v>498</v>
      </c>
      <c r="E54" s="446">
        <v>1100</v>
      </c>
      <c r="F54" s="765">
        <v>195.41</v>
      </c>
      <c r="G54" s="448">
        <v>92601</v>
      </c>
      <c r="H54" s="704">
        <v>4210</v>
      </c>
      <c r="I54" s="449"/>
      <c r="J54" s="430"/>
      <c r="K54" s="430"/>
      <c r="L54" s="430"/>
      <c r="M54" s="430"/>
      <c r="N54" s="430"/>
      <c r="O54" s="430"/>
      <c r="P54" s="430"/>
      <c r="Q54" s="430"/>
      <c r="R54" s="430"/>
      <c r="S54" s="430"/>
    </row>
    <row r="55" spans="1:19" ht="12.75">
      <c r="A55" s="458"/>
      <c r="B55" s="461"/>
      <c r="C55" s="471"/>
      <c r="D55" s="460" t="s">
        <v>499</v>
      </c>
      <c r="E55" s="446">
        <v>500</v>
      </c>
      <c r="F55" s="765">
        <v>0</v>
      </c>
      <c r="G55" s="448">
        <v>90095</v>
      </c>
      <c r="H55" s="704">
        <v>4210</v>
      </c>
      <c r="I55" s="449"/>
      <c r="J55" s="430"/>
      <c r="K55" s="430"/>
      <c r="L55" s="430"/>
      <c r="M55" s="430"/>
      <c r="N55" s="430"/>
      <c r="O55" s="430"/>
      <c r="P55" s="430"/>
      <c r="Q55" s="430"/>
      <c r="R55" s="430"/>
      <c r="S55" s="430"/>
    </row>
    <row r="56" spans="1:19" ht="12.75">
      <c r="A56" s="458"/>
      <c r="B56" s="461"/>
      <c r="C56" s="471"/>
      <c r="D56" s="460" t="s">
        <v>500</v>
      </c>
      <c r="E56" s="446">
        <v>5660</v>
      </c>
      <c r="F56" s="765">
        <v>0</v>
      </c>
      <c r="G56" s="448">
        <v>90095</v>
      </c>
      <c r="H56" s="704">
        <v>6060</v>
      </c>
      <c r="I56" s="449"/>
      <c r="J56" s="430"/>
      <c r="K56" s="430"/>
      <c r="L56" s="430"/>
      <c r="M56" s="430"/>
      <c r="N56" s="430"/>
      <c r="O56" s="430"/>
      <c r="P56" s="430"/>
      <c r="Q56" s="430"/>
      <c r="R56" s="430"/>
      <c r="S56" s="430"/>
    </row>
    <row r="57" spans="1:19" ht="13.5" thickBot="1">
      <c r="A57" s="476"/>
      <c r="B57" s="464"/>
      <c r="C57" s="474"/>
      <c r="D57" s="466"/>
      <c r="E57" s="455">
        <f>SUM(E49:E56)</f>
        <v>19079</v>
      </c>
      <c r="F57" s="766">
        <f>SUM(F49:F56)</f>
        <v>2511.84</v>
      </c>
      <c r="G57" s="456"/>
      <c r="H57" s="456"/>
      <c r="I57" s="457"/>
      <c r="J57" s="430"/>
      <c r="K57" s="430"/>
      <c r="L57" s="430"/>
      <c r="M57" s="430"/>
      <c r="N57" s="430"/>
      <c r="O57" s="430"/>
      <c r="P57" s="430"/>
      <c r="Q57" s="430"/>
      <c r="R57" s="430"/>
      <c r="S57" s="430"/>
    </row>
    <row r="58" spans="1:19" ht="12.75">
      <c r="A58" s="458" t="s">
        <v>10</v>
      </c>
      <c r="B58" s="459" t="s">
        <v>297</v>
      </c>
      <c r="C58" s="471">
        <v>11916</v>
      </c>
      <c r="D58" s="460" t="s">
        <v>501</v>
      </c>
      <c r="E58" s="446">
        <v>1000</v>
      </c>
      <c r="F58" s="765">
        <v>403.98</v>
      </c>
      <c r="G58" s="448">
        <v>90003</v>
      </c>
      <c r="H58" s="704">
        <v>4210</v>
      </c>
      <c r="I58" s="449"/>
      <c r="J58" s="430"/>
      <c r="K58" s="430"/>
      <c r="L58" s="430"/>
      <c r="M58" s="430"/>
      <c r="N58" s="430"/>
      <c r="O58" s="430"/>
      <c r="P58" s="430"/>
      <c r="Q58" s="430"/>
      <c r="R58" s="430"/>
      <c r="S58" s="430"/>
    </row>
    <row r="59" spans="1:19" ht="12.75">
      <c r="A59" s="458"/>
      <c r="B59" s="459"/>
      <c r="C59" s="471"/>
      <c r="D59" s="460" t="s">
        <v>502</v>
      </c>
      <c r="E59" s="446">
        <v>700</v>
      </c>
      <c r="F59" s="765">
        <v>199.99</v>
      </c>
      <c r="G59" s="448">
        <v>90003</v>
      </c>
      <c r="H59" s="704">
        <v>4210</v>
      </c>
      <c r="I59" s="449"/>
      <c r="J59" s="430"/>
      <c r="K59" s="430"/>
      <c r="L59" s="430"/>
      <c r="M59" s="430"/>
      <c r="N59" s="430"/>
      <c r="O59" s="430"/>
      <c r="P59" s="430"/>
      <c r="Q59" s="430"/>
      <c r="R59" s="430"/>
      <c r="S59" s="430"/>
    </row>
    <row r="60" spans="1:19" ht="12.75">
      <c r="A60" s="458"/>
      <c r="B60" s="459"/>
      <c r="C60" s="471"/>
      <c r="D60" s="460" t="s">
        <v>503</v>
      </c>
      <c r="E60" s="446">
        <v>1200</v>
      </c>
      <c r="F60" s="765">
        <v>0</v>
      </c>
      <c r="G60" s="448">
        <v>90095</v>
      </c>
      <c r="H60" s="704">
        <v>4210</v>
      </c>
      <c r="I60" s="449"/>
      <c r="J60" s="430"/>
      <c r="K60" s="430"/>
      <c r="L60" s="430"/>
      <c r="M60" s="430"/>
      <c r="N60" s="430"/>
      <c r="O60" s="430"/>
      <c r="P60" s="430"/>
      <c r="Q60" s="430"/>
      <c r="R60" s="430"/>
      <c r="S60" s="430"/>
    </row>
    <row r="61" spans="1:19" ht="12.75">
      <c r="A61" s="458"/>
      <c r="B61" s="459"/>
      <c r="C61" s="471"/>
      <c r="D61" s="460" t="s">
        <v>504</v>
      </c>
      <c r="E61" s="446">
        <v>400</v>
      </c>
      <c r="F61" s="765">
        <v>0</v>
      </c>
      <c r="G61" s="448">
        <v>90003</v>
      </c>
      <c r="H61" s="704">
        <v>4300</v>
      </c>
      <c r="I61" s="449"/>
      <c r="J61" s="430"/>
      <c r="K61" s="430"/>
      <c r="L61" s="430"/>
      <c r="M61" s="430"/>
      <c r="N61" s="430"/>
      <c r="O61" s="430"/>
      <c r="P61" s="430"/>
      <c r="Q61" s="430"/>
      <c r="R61" s="430"/>
      <c r="S61" s="430"/>
    </row>
    <row r="62" spans="1:19" ht="12.75">
      <c r="A62" s="458"/>
      <c r="B62" s="459"/>
      <c r="C62" s="471"/>
      <c r="D62" s="460" t="s">
        <v>298</v>
      </c>
      <c r="E62" s="446">
        <v>700</v>
      </c>
      <c r="F62" s="765">
        <v>504.14</v>
      </c>
      <c r="G62" s="448">
        <v>92109</v>
      </c>
      <c r="H62" s="704">
        <v>4210</v>
      </c>
      <c r="I62" s="449"/>
      <c r="J62" s="430"/>
      <c r="K62" s="430"/>
      <c r="L62" s="430"/>
      <c r="M62" s="430"/>
      <c r="N62" s="430"/>
      <c r="O62" s="430"/>
      <c r="P62" s="430"/>
      <c r="Q62" s="430"/>
      <c r="R62" s="430"/>
      <c r="S62" s="430"/>
    </row>
    <row r="63" spans="1:19" ht="12.75">
      <c r="A63" s="458"/>
      <c r="B63" s="459"/>
      <c r="C63" s="471"/>
      <c r="D63" s="460" t="s">
        <v>505</v>
      </c>
      <c r="E63" s="446">
        <v>1000</v>
      </c>
      <c r="F63" s="765">
        <v>0</v>
      </c>
      <c r="G63" s="448">
        <v>92109</v>
      </c>
      <c r="H63" s="704">
        <v>4210</v>
      </c>
      <c r="I63" s="449"/>
      <c r="J63" s="430"/>
      <c r="K63" s="430"/>
      <c r="L63" s="430"/>
      <c r="M63" s="430"/>
      <c r="N63" s="430"/>
      <c r="O63" s="430"/>
      <c r="P63" s="430"/>
      <c r="Q63" s="430"/>
      <c r="R63" s="430"/>
      <c r="S63" s="430"/>
    </row>
    <row r="64" spans="1:19" ht="12.75">
      <c r="A64" s="458"/>
      <c r="B64" s="459"/>
      <c r="C64" s="471"/>
      <c r="D64" s="460" t="s">
        <v>506</v>
      </c>
      <c r="E64" s="446">
        <v>300</v>
      </c>
      <c r="F64" s="765">
        <v>298.66</v>
      </c>
      <c r="G64" s="448">
        <v>92109</v>
      </c>
      <c r="H64" s="704">
        <v>4210</v>
      </c>
      <c r="I64" s="449"/>
      <c r="J64" s="430"/>
      <c r="K64" s="430"/>
      <c r="L64" s="430"/>
      <c r="M64" s="430"/>
      <c r="N64" s="430"/>
      <c r="O64" s="430"/>
      <c r="P64" s="430"/>
      <c r="Q64" s="430"/>
      <c r="R64" s="430"/>
      <c r="S64" s="430"/>
    </row>
    <row r="65" spans="1:19" ht="12.75">
      <c r="A65" s="458"/>
      <c r="B65" s="459"/>
      <c r="C65" s="471"/>
      <c r="D65" s="460" t="s">
        <v>507</v>
      </c>
      <c r="E65" s="446">
        <v>300</v>
      </c>
      <c r="F65" s="765">
        <v>89.86</v>
      </c>
      <c r="G65" s="448">
        <v>92109</v>
      </c>
      <c r="H65" s="704">
        <v>4210</v>
      </c>
      <c r="I65" s="449"/>
      <c r="J65" s="430"/>
      <c r="K65" s="430"/>
      <c r="L65" s="430"/>
      <c r="M65" s="430"/>
      <c r="N65" s="430"/>
      <c r="O65" s="430"/>
      <c r="P65" s="430"/>
      <c r="Q65" s="430"/>
      <c r="R65" s="430"/>
      <c r="S65" s="430"/>
    </row>
    <row r="66" spans="1:19" ht="12.75">
      <c r="A66" s="458"/>
      <c r="B66" s="459"/>
      <c r="C66" s="471"/>
      <c r="D66" s="460" t="s">
        <v>508</v>
      </c>
      <c r="E66" s="446">
        <v>700</v>
      </c>
      <c r="F66" s="765">
        <v>616.81</v>
      </c>
      <c r="G66" s="448">
        <v>60095</v>
      </c>
      <c r="H66" s="704">
        <v>4210</v>
      </c>
      <c r="I66" s="449"/>
      <c r="J66" s="430"/>
      <c r="K66" s="430"/>
      <c r="L66" s="430"/>
      <c r="M66" s="430"/>
      <c r="N66" s="430"/>
      <c r="O66" s="430"/>
      <c r="P66" s="430"/>
      <c r="Q66" s="430"/>
      <c r="R66" s="430"/>
      <c r="S66" s="430"/>
    </row>
    <row r="67" spans="1:19" ht="12.75">
      <c r="A67" s="458"/>
      <c r="B67" s="459"/>
      <c r="C67" s="471"/>
      <c r="D67" s="460" t="s">
        <v>509</v>
      </c>
      <c r="E67" s="446">
        <v>500</v>
      </c>
      <c r="F67" s="765">
        <v>0</v>
      </c>
      <c r="G67" s="448">
        <v>90095</v>
      </c>
      <c r="H67" s="704">
        <v>4210</v>
      </c>
      <c r="I67" s="449"/>
      <c r="J67" s="430"/>
      <c r="K67" s="430"/>
      <c r="L67" s="430"/>
      <c r="M67" s="430"/>
      <c r="N67" s="430"/>
      <c r="O67" s="430"/>
      <c r="P67" s="430"/>
      <c r="Q67" s="430"/>
      <c r="R67" s="430"/>
      <c r="S67" s="430"/>
    </row>
    <row r="68" spans="1:19" ht="12.75">
      <c r="A68" s="458"/>
      <c r="B68" s="459"/>
      <c r="C68" s="471"/>
      <c r="D68" s="460" t="s">
        <v>510</v>
      </c>
      <c r="E68" s="446">
        <v>700</v>
      </c>
      <c r="F68" s="765">
        <v>0</v>
      </c>
      <c r="G68" s="448">
        <v>92109</v>
      </c>
      <c r="H68" s="704">
        <v>4210</v>
      </c>
      <c r="I68" s="449"/>
      <c r="J68" s="430"/>
      <c r="K68" s="430"/>
      <c r="L68" s="430"/>
      <c r="M68" s="430"/>
      <c r="N68" s="430"/>
      <c r="O68" s="430"/>
      <c r="P68" s="430"/>
      <c r="Q68" s="430"/>
      <c r="R68" s="430"/>
      <c r="S68" s="430"/>
    </row>
    <row r="69" spans="1:19" ht="12.75">
      <c r="A69" s="458"/>
      <c r="B69" s="459"/>
      <c r="C69" s="471"/>
      <c r="D69" s="460" t="s">
        <v>511</v>
      </c>
      <c r="E69" s="446">
        <v>1500</v>
      </c>
      <c r="F69" s="765">
        <v>428</v>
      </c>
      <c r="G69" s="448">
        <v>90003</v>
      </c>
      <c r="H69" s="704">
        <v>4170</v>
      </c>
      <c r="I69" s="449"/>
      <c r="J69" s="430"/>
      <c r="K69" s="430"/>
      <c r="L69" s="430"/>
      <c r="M69" s="430"/>
      <c r="N69" s="430"/>
      <c r="O69" s="430"/>
      <c r="P69" s="430"/>
      <c r="Q69" s="430"/>
      <c r="R69" s="430"/>
      <c r="S69" s="430"/>
    </row>
    <row r="70" spans="1:19" ht="12.75">
      <c r="A70" s="458"/>
      <c r="B70" s="459"/>
      <c r="C70" s="471"/>
      <c r="D70" s="468" t="s">
        <v>512</v>
      </c>
      <c r="E70" s="446">
        <v>1300</v>
      </c>
      <c r="F70" s="765">
        <v>750</v>
      </c>
      <c r="G70" s="448">
        <v>75412</v>
      </c>
      <c r="H70" s="704">
        <v>4210</v>
      </c>
      <c r="I70" s="449"/>
      <c r="J70" s="430"/>
      <c r="K70" s="430"/>
      <c r="L70" s="430"/>
      <c r="M70" s="430"/>
      <c r="N70" s="430"/>
      <c r="O70" s="430"/>
      <c r="P70" s="430"/>
      <c r="Q70" s="430"/>
      <c r="R70" s="430"/>
      <c r="S70" s="430"/>
    </row>
    <row r="71" spans="1:19" ht="12.75">
      <c r="A71" s="458"/>
      <c r="B71" s="459"/>
      <c r="C71" s="471"/>
      <c r="D71" s="460" t="s">
        <v>513</v>
      </c>
      <c r="E71" s="446">
        <v>1616</v>
      </c>
      <c r="F71" s="765">
        <v>0</v>
      </c>
      <c r="G71" s="448">
        <v>90003</v>
      </c>
      <c r="H71" s="704">
        <v>4210</v>
      </c>
      <c r="I71" s="449"/>
      <c r="J71" s="430"/>
      <c r="K71" s="430"/>
      <c r="L71" s="430"/>
      <c r="M71" s="430"/>
      <c r="N71" s="430"/>
      <c r="O71" s="430"/>
      <c r="P71" s="430"/>
      <c r="Q71" s="430"/>
      <c r="R71" s="430"/>
      <c r="S71" s="430"/>
    </row>
    <row r="72" spans="1:19" ht="13.5" thickBot="1">
      <c r="A72" s="476"/>
      <c r="B72" s="464"/>
      <c r="C72" s="478"/>
      <c r="D72" s="466"/>
      <c r="E72" s="455">
        <f>SUM(E58:E71)</f>
        <v>11916</v>
      </c>
      <c r="F72" s="766">
        <f>SUM(F58:F71)</f>
        <v>3291.44</v>
      </c>
      <c r="G72" s="456"/>
      <c r="H72" s="456"/>
      <c r="I72" s="457"/>
      <c r="J72" s="430"/>
      <c r="K72" s="430"/>
      <c r="L72" s="430"/>
      <c r="M72" s="430"/>
      <c r="N72" s="430"/>
      <c r="O72" s="430"/>
      <c r="P72" s="430"/>
      <c r="Q72" s="430"/>
      <c r="R72" s="430"/>
      <c r="S72" s="430"/>
    </row>
    <row r="73" spans="1:19" ht="12.75">
      <c r="A73" s="442" t="s">
        <v>115</v>
      </c>
      <c r="B73" s="443" t="s">
        <v>363</v>
      </c>
      <c r="C73" s="471">
        <v>22315</v>
      </c>
      <c r="D73" s="445" t="s">
        <v>514</v>
      </c>
      <c r="E73" s="446">
        <v>331</v>
      </c>
      <c r="F73" s="765">
        <v>331</v>
      </c>
      <c r="G73" s="448">
        <v>92109</v>
      </c>
      <c r="H73" s="704">
        <v>4210</v>
      </c>
      <c r="I73" s="449"/>
      <c r="J73" s="430"/>
      <c r="K73" s="430"/>
      <c r="L73" s="430"/>
      <c r="M73" s="430"/>
      <c r="N73" s="430"/>
      <c r="O73" s="430"/>
      <c r="P73" s="430"/>
      <c r="Q73" s="430"/>
      <c r="R73" s="430"/>
      <c r="S73" s="430"/>
    </row>
    <row r="74" spans="1:19" ht="12.75">
      <c r="A74" s="442"/>
      <c r="B74" s="443"/>
      <c r="C74" s="471"/>
      <c r="D74" s="445" t="s">
        <v>514</v>
      </c>
      <c r="E74" s="446">
        <v>700</v>
      </c>
      <c r="F74" s="765">
        <v>700</v>
      </c>
      <c r="G74" s="448">
        <v>92109</v>
      </c>
      <c r="H74" s="704">
        <v>4170</v>
      </c>
      <c r="I74" s="449"/>
      <c r="J74" s="430"/>
      <c r="K74" s="430"/>
      <c r="L74" s="430"/>
      <c r="M74" s="430"/>
      <c r="N74" s="430"/>
      <c r="O74" s="430"/>
      <c r="P74" s="430"/>
      <c r="Q74" s="430"/>
      <c r="R74" s="430"/>
      <c r="S74" s="430"/>
    </row>
    <row r="75" spans="1:19" ht="12.75">
      <c r="A75" s="442"/>
      <c r="B75" s="443"/>
      <c r="C75" s="471"/>
      <c r="D75" s="445" t="s">
        <v>514</v>
      </c>
      <c r="E75" s="446">
        <v>469</v>
      </c>
      <c r="F75" s="765">
        <v>0</v>
      </c>
      <c r="G75" s="448">
        <v>92109</v>
      </c>
      <c r="H75" s="704">
        <v>4300</v>
      </c>
      <c r="I75" s="449"/>
      <c r="J75" s="430"/>
      <c r="K75" s="430"/>
      <c r="L75" s="430"/>
      <c r="M75" s="430"/>
      <c r="N75" s="430"/>
      <c r="O75" s="430"/>
      <c r="P75" s="430"/>
      <c r="Q75" s="430"/>
      <c r="R75" s="430"/>
      <c r="S75" s="430"/>
    </row>
    <row r="76" spans="1:9" s="706" customFormat="1" ht="13.5" thickBot="1">
      <c r="A76" s="442"/>
      <c r="B76" s="479"/>
      <c r="C76" s="471"/>
      <c r="D76" s="445" t="s">
        <v>515</v>
      </c>
      <c r="E76" s="446">
        <v>1000</v>
      </c>
      <c r="F76" s="765">
        <v>999.99</v>
      </c>
      <c r="G76" s="448">
        <v>75412</v>
      </c>
      <c r="H76" s="704">
        <v>4210</v>
      </c>
      <c r="I76" s="449"/>
    </row>
    <row r="77" spans="1:19" ht="12.75">
      <c r="A77" s="442"/>
      <c r="B77" s="479"/>
      <c r="C77" s="471"/>
      <c r="D77" s="445" t="s">
        <v>516</v>
      </c>
      <c r="E77" s="446">
        <v>1130</v>
      </c>
      <c r="F77" s="765">
        <v>1130</v>
      </c>
      <c r="G77" s="448">
        <v>92109</v>
      </c>
      <c r="H77" s="704">
        <v>4210</v>
      </c>
      <c r="I77" s="449"/>
      <c r="J77" s="430"/>
      <c r="K77" s="430"/>
      <c r="L77" s="430"/>
      <c r="M77" s="430"/>
      <c r="N77" s="430"/>
      <c r="O77" s="430"/>
      <c r="P77" s="430"/>
      <c r="Q77" s="430"/>
      <c r="R77" s="430"/>
      <c r="S77" s="430"/>
    </row>
    <row r="78" spans="1:19" ht="12.75">
      <c r="A78" s="442"/>
      <c r="B78" s="479"/>
      <c r="C78" s="471"/>
      <c r="D78" s="445" t="s">
        <v>516</v>
      </c>
      <c r="E78" s="446">
        <v>370</v>
      </c>
      <c r="F78" s="765">
        <v>370</v>
      </c>
      <c r="G78" s="448">
        <v>92109</v>
      </c>
      <c r="H78" s="704">
        <v>4170</v>
      </c>
      <c r="I78" s="449"/>
      <c r="J78" s="430"/>
      <c r="K78" s="430"/>
      <c r="L78" s="430"/>
      <c r="M78" s="430"/>
      <c r="N78" s="430"/>
      <c r="O78" s="430"/>
      <c r="P78" s="430"/>
      <c r="Q78" s="430"/>
      <c r="R78" s="430"/>
      <c r="S78" s="430"/>
    </row>
    <row r="79" spans="1:19" ht="12.75">
      <c r="A79" s="442"/>
      <c r="B79" s="479"/>
      <c r="C79" s="471"/>
      <c r="D79" s="445" t="s">
        <v>517</v>
      </c>
      <c r="E79" s="446">
        <v>1000</v>
      </c>
      <c r="F79" s="765">
        <v>276.37</v>
      </c>
      <c r="G79" s="448">
        <v>92601</v>
      </c>
      <c r="H79" s="704">
        <v>4210</v>
      </c>
      <c r="I79" s="449"/>
      <c r="J79" s="430"/>
      <c r="K79" s="430"/>
      <c r="L79" s="430"/>
      <c r="M79" s="430"/>
      <c r="N79" s="430"/>
      <c r="O79" s="430"/>
      <c r="P79" s="430"/>
      <c r="Q79" s="430"/>
      <c r="R79" s="430"/>
      <c r="S79" s="430"/>
    </row>
    <row r="80" spans="1:19" ht="12.75">
      <c r="A80" s="442"/>
      <c r="B80" s="479"/>
      <c r="C80" s="471"/>
      <c r="D80" s="445" t="s">
        <v>490</v>
      </c>
      <c r="E80" s="446">
        <v>2500</v>
      </c>
      <c r="F80" s="765">
        <v>1088.04</v>
      </c>
      <c r="G80" s="448">
        <v>90003</v>
      </c>
      <c r="H80" s="704">
        <v>4210</v>
      </c>
      <c r="I80" s="449"/>
      <c r="J80" s="430"/>
      <c r="K80" s="430"/>
      <c r="L80" s="430"/>
      <c r="M80" s="430"/>
      <c r="N80" s="430"/>
      <c r="O80" s="430"/>
      <c r="P80" s="430"/>
      <c r="Q80" s="430"/>
      <c r="R80" s="430"/>
      <c r="S80" s="430"/>
    </row>
    <row r="81" spans="1:19" ht="12.75">
      <c r="A81" s="442"/>
      <c r="B81" s="479"/>
      <c r="C81" s="471"/>
      <c r="D81" s="445" t="s">
        <v>518</v>
      </c>
      <c r="E81" s="446">
        <v>3500</v>
      </c>
      <c r="F81" s="765">
        <v>0</v>
      </c>
      <c r="G81" s="448">
        <v>90003</v>
      </c>
      <c r="H81" s="704">
        <v>4170</v>
      </c>
      <c r="I81" s="449"/>
      <c r="J81" s="430"/>
      <c r="K81" s="430"/>
      <c r="L81" s="430"/>
      <c r="M81" s="430"/>
      <c r="N81" s="430"/>
      <c r="O81" s="430"/>
      <c r="P81" s="430"/>
      <c r="Q81" s="430"/>
      <c r="R81" s="430"/>
      <c r="S81" s="430"/>
    </row>
    <row r="82" spans="1:19" ht="12.75">
      <c r="A82" s="442"/>
      <c r="B82" s="479"/>
      <c r="C82" s="471"/>
      <c r="D82" s="445" t="s">
        <v>519</v>
      </c>
      <c r="E82" s="446">
        <v>7500</v>
      </c>
      <c r="F82" s="765">
        <v>7500</v>
      </c>
      <c r="G82" s="448">
        <v>90003</v>
      </c>
      <c r="H82" s="704">
        <v>6060</v>
      </c>
      <c r="I82" s="449"/>
      <c r="J82" s="430"/>
      <c r="K82" s="430"/>
      <c r="L82" s="430"/>
      <c r="M82" s="430"/>
      <c r="N82" s="430"/>
      <c r="O82" s="430"/>
      <c r="P82" s="430"/>
      <c r="Q82" s="430"/>
      <c r="R82" s="430"/>
      <c r="S82" s="430"/>
    </row>
    <row r="83" spans="1:19" ht="12.75">
      <c r="A83" s="442"/>
      <c r="B83" s="479"/>
      <c r="C83" s="471"/>
      <c r="D83" s="445" t="s">
        <v>520</v>
      </c>
      <c r="E83" s="446">
        <v>2815</v>
      </c>
      <c r="F83" s="765">
        <v>2602.48</v>
      </c>
      <c r="G83" s="448">
        <v>90095</v>
      </c>
      <c r="H83" s="704">
        <v>4210</v>
      </c>
      <c r="I83" s="449"/>
      <c r="J83" s="430"/>
      <c r="K83" s="430"/>
      <c r="L83" s="430"/>
      <c r="M83" s="430"/>
      <c r="N83" s="430"/>
      <c r="O83" s="430"/>
      <c r="P83" s="430"/>
      <c r="Q83" s="430"/>
      <c r="R83" s="430"/>
      <c r="S83" s="430"/>
    </row>
    <row r="84" spans="1:19" ht="12.75">
      <c r="A84" s="442"/>
      <c r="B84" s="479"/>
      <c r="C84" s="471"/>
      <c r="D84" s="445" t="s">
        <v>521</v>
      </c>
      <c r="E84" s="446">
        <v>1000</v>
      </c>
      <c r="F84" s="765">
        <v>60</v>
      </c>
      <c r="G84" s="448">
        <v>90003</v>
      </c>
      <c r="H84" s="704">
        <v>4300</v>
      </c>
      <c r="I84" s="449"/>
      <c r="J84" s="430"/>
      <c r="K84" s="430"/>
      <c r="L84" s="430"/>
      <c r="M84" s="430"/>
      <c r="N84" s="430"/>
      <c r="O84" s="430"/>
      <c r="P84" s="430"/>
      <c r="Q84" s="430"/>
      <c r="R84" s="430"/>
      <c r="S84" s="430"/>
    </row>
    <row r="85" spans="1:19" ht="13.5" thickBot="1">
      <c r="A85" s="480"/>
      <c r="B85" s="481"/>
      <c r="C85" s="482"/>
      <c r="D85" s="454"/>
      <c r="E85" s="469">
        <f>SUM(E73:E84)</f>
        <v>22315</v>
      </c>
      <c r="F85" s="767">
        <f>SUM(F73:F84)</f>
        <v>15057.88</v>
      </c>
      <c r="G85" s="470"/>
      <c r="H85" s="470"/>
      <c r="I85" s="457"/>
      <c r="J85" s="430"/>
      <c r="K85" s="430"/>
      <c r="L85" s="430"/>
      <c r="M85" s="430"/>
      <c r="N85" s="430"/>
      <c r="O85" s="430"/>
      <c r="P85" s="430"/>
      <c r="Q85" s="430"/>
      <c r="R85" s="430"/>
      <c r="S85" s="430"/>
    </row>
    <row r="86" spans="1:19" ht="12.75">
      <c r="A86" s="458" t="s">
        <v>217</v>
      </c>
      <c r="B86" s="459" t="s">
        <v>522</v>
      </c>
      <c r="C86" s="471">
        <v>11559</v>
      </c>
      <c r="D86" s="460" t="s">
        <v>523</v>
      </c>
      <c r="E86" s="446">
        <v>6000</v>
      </c>
      <c r="F86" s="765">
        <v>0</v>
      </c>
      <c r="G86" s="448">
        <v>90003</v>
      </c>
      <c r="H86" s="704">
        <v>6060</v>
      </c>
      <c r="I86" s="449"/>
      <c r="J86" s="430"/>
      <c r="K86" s="430"/>
      <c r="L86" s="430"/>
      <c r="M86" s="430"/>
      <c r="N86" s="430"/>
      <c r="O86" s="430"/>
      <c r="P86" s="430"/>
      <c r="Q86" s="430"/>
      <c r="R86" s="430"/>
      <c r="S86" s="430"/>
    </row>
    <row r="87" spans="1:19" ht="12.75">
      <c r="A87" s="458"/>
      <c r="B87" s="459"/>
      <c r="C87" s="471"/>
      <c r="D87" s="460" t="s">
        <v>524</v>
      </c>
      <c r="E87" s="446">
        <v>1500</v>
      </c>
      <c r="F87" s="765">
        <v>1500</v>
      </c>
      <c r="G87" s="448">
        <v>90003</v>
      </c>
      <c r="H87" s="704">
        <v>4210</v>
      </c>
      <c r="I87" s="449"/>
      <c r="J87" s="430"/>
      <c r="K87" s="430"/>
      <c r="L87" s="430"/>
      <c r="M87" s="430"/>
      <c r="N87" s="430"/>
      <c r="O87" s="430"/>
      <c r="P87" s="430"/>
      <c r="Q87" s="430"/>
      <c r="R87" s="430"/>
      <c r="S87" s="430"/>
    </row>
    <row r="88" spans="1:19" ht="12.75">
      <c r="A88" s="458"/>
      <c r="B88" s="459"/>
      <c r="C88" s="471"/>
      <c r="D88" s="460" t="s">
        <v>525</v>
      </c>
      <c r="E88" s="446">
        <v>1000</v>
      </c>
      <c r="F88" s="765">
        <v>203</v>
      </c>
      <c r="G88" s="448">
        <v>90003</v>
      </c>
      <c r="H88" s="704">
        <v>4210</v>
      </c>
      <c r="I88" s="449"/>
      <c r="J88" s="430"/>
      <c r="K88" s="430"/>
      <c r="L88" s="430"/>
      <c r="M88" s="430"/>
      <c r="N88" s="430"/>
      <c r="O88" s="430"/>
      <c r="P88" s="430"/>
      <c r="Q88" s="430"/>
      <c r="R88" s="430"/>
      <c r="S88" s="430"/>
    </row>
    <row r="89" spans="1:19" ht="12.75">
      <c r="A89" s="458"/>
      <c r="B89" s="459"/>
      <c r="C89" s="471"/>
      <c r="D89" s="460" t="s">
        <v>526</v>
      </c>
      <c r="E89" s="446">
        <v>1200</v>
      </c>
      <c r="F89" s="765">
        <v>0</v>
      </c>
      <c r="G89" s="448">
        <v>90003</v>
      </c>
      <c r="H89" s="704">
        <v>4170</v>
      </c>
      <c r="I89" s="449"/>
      <c r="J89" s="430"/>
      <c r="K89" s="430"/>
      <c r="L89" s="430"/>
      <c r="M89" s="430"/>
      <c r="N89" s="430"/>
      <c r="O89" s="430"/>
      <c r="P89" s="430"/>
      <c r="Q89" s="430"/>
      <c r="R89" s="430"/>
      <c r="S89" s="430"/>
    </row>
    <row r="90" spans="1:19" ht="12.75">
      <c r="A90" s="458"/>
      <c r="B90" s="459"/>
      <c r="C90" s="471"/>
      <c r="D90" s="460" t="s">
        <v>527</v>
      </c>
      <c r="E90" s="446">
        <v>700</v>
      </c>
      <c r="F90" s="765">
        <v>0</v>
      </c>
      <c r="G90" s="448">
        <v>90003</v>
      </c>
      <c r="H90" s="704">
        <v>4210</v>
      </c>
      <c r="I90" s="449"/>
      <c r="J90" s="430"/>
      <c r="K90" s="430"/>
      <c r="L90" s="430"/>
      <c r="M90" s="430"/>
      <c r="N90" s="430"/>
      <c r="O90" s="430"/>
      <c r="P90" s="430"/>
      <c r="Q90" s="430"/>
      <c r="R90" s="430"/>
      <c r="S90" s="430"/>
    </row>
    <row r="91" spans="1:19" ht="12.75">
      <c r="A91" s="458"/>
      <c r="B91" s="459"/>
      <c r="C91" s="471"/>
      <c r="D91" s="460" t="s">
        <v>528</v>
      </c>
      <c r="E91" s="446">
        <v>600</v>
      </c>
      <c r="F91" s="765">
        <v>223</v>
      </c>
      <c r="G91" s="448">
        <v>90095</v>
      </c>
      <c r="H91" s="704">
        <v>4210</v>
      </c>
      <c r="I91" s="449"/>
      <c r="J91" s="430"/>
      <c r="K91" s="430"/>
      <c r="L91" s="430"/>
      <c r="M91" s="430"/>
      <c r="N91" s="430"/>
      <c r="O91" s="430"/>
      <c r="P91" s="430"/>
      <c r="Q91" s="430"/>
      <c r="R91" s="430"/>
      <c r="S91" s="430"/>
    </row>
    <row r="92" spans="1:19" ht="12.75">
      <c r="A92" s="458"/>
      <c r="B92" s="459"/>
      <c r="C92" s="471"/>
      <c r="D92" s="460" t="s">
        <v>529</v>
      </c>
      <c r="E92" s="446">
        <v>559</v>
      </c>
      <c r="F92" s="765">
        <v>0</v>
      </c>
      <c r="G92" s="448">
        <v>90003</v>
      </c>
      <c r="H92" s="704">
        <v>4210</v>
      </c>
      <c r="I92" s="449"/>
      <c r="J92" s="430"/>
      <c r="K92" s="430"/>
      <c r="L92" s="430"/>
      <c r="M92" s="430"/>
      <c r="N92" s="430"/>
      <c r="O92" s="430"/>
      <c r="P92" s="430"/>
      <c r="Q92" s="430"/>
      <c r="R92" s="430"/>
      <c r="S92" s="430"/>
    </row>
    <row r="93" spans="1:19" ht="13.5" thickBot="1">
      <c r="A93" s="476"/>
      <c r="B93" s="464"/>
      <c r="C93" s="478"/>
      <c r="D93" s="466"/>
      <c r="E93" s="455">
        <f>SUM(E86:E92)</f>
        <v>11559</v>
      </c>
      <c r="F93" s="766">
        <f>SUM(F86:F92)</f>
        <v>1926</v>
      </c>
      <c r="G93" s="456"/>
      <c r="H93" s="456"/>
      <c r="I93" s="705"/>
      <c r="J93" s="430"/>
      <c r="K93" s="430"/>
      <c r="L93" s="430"/>
      <c r="M93" s="430"/>
      <c r="N93" s="430"/>
      <c r="O93" s="430"/>
      <c r="P93" s="430"/>
      <c r="Q93" s="430"/>
      <c r="R93" s="430"/>
      <c r="S93" s="430"/>
    </row>
    <row r="94" spans="1:19" ht="12.75">
      <c r="A94" s="483">
        <v>9</v>
      </c>
      <c r="B94" s="484" t="s">
        <v>299</v>
      </c>
      <c r="C94" s="472">
        <v>6851</v>
      </c>
      <c r="D94" s="445" t="s">
        <v>530</v>
      </c>
      <c r="E94" s="446">
        <v>2950</v>
      </c>
      <c r="F94" s="765">
        <v>1867.83</v>
      </c>
      <c r="G94" s="448">
        <v>90003</v>
      </c>
      <c r="H94" s="704">
        <v>4210</v>
      </c>
      <c r="I94" s="449"/>
      <c r="J94" s="430"/>
      <c r="K94" s="430"/>
      <c r="L94" s="430"/>
      <c r="M94" s="430"/>
      <c r="N94" s="430"/>
      <c r="O94" s="430"/>
      <c r="P94" s="430"/>
      <c r="Q94" s="430"/>
      <c r="R94" s="430"/>
      <c r="S94" s="430"/>
    </row>
    <row r="95" spans="1:19" ht="12.75">
      <c r="A95" s="483"/>
      <c r="B95" s="484"/>
      <c r="C95" s="472"/>
      <c r="D95" s="445" t="s">
        <v>531</v>
      </c>
      <c r="E95" s="446">
        <v>600</v>
      </c>
      <c r="F95" s="765">
        <v>0</v>
      </c>
      <c r="G95" s="448">
        <v>92109</v>
      </c>
      <c r="H95" s="704">
        <v>4210</v>
      </c>
      <c r="I95" s="449"/>
      <c r="J95" s="430"/>
      <c r="K95" s="430"/>
      <c r="L95" s="430"/>
      <c r="M95" s="430"/>
      <c r="N95" s="430"/>
      <c r="O95" s="430"/>
      <c r="P95" s="430"/>
      <c r="Q95" s="430"/>
      <c r="R95" s="430"/>
      <c r="S95" s="430"/>
    </row>
    <row r="96" spans="1:19" ht="12.75">
      <c r="A96" s="483"/>
      <c r="B96" s="484"/>
      <c r="C96" s="472"/>
      <c r="D96" s="445" t="s">
        <v>532</v>
      </c>
      <c r="E96" s="446">
        <v>3301</v>
      </c>
      <c r="F96" s="765">
        <v>291.22</v>
      </c>
      <c r="G96" s="448">
        <v>90095</v>
      </c>
      <c r="H96" s="704">
        <v>4210</v>
      </c>
      <c r="I96" s="449"/>
      <c r="J96" s="430"/>
      <c r="K96" s="430"/>
      <c r="L96" s="430"/>
      <c r="M96" s="430"/>
      <c r="N96" s="430"/>
      <c r="O96" s="430"/>
      <c r="P96" s="430"/>
      <c r="Q96" s="430"/>
      <c r="R96" s="430"/>
      <c r="S96" s="430"/>
    </row>
    <row r="97" spans="1:19" ht="13.5" thickBot="1">
      <c r="A97" s="480"/>
      <c r="B97" s="481"/>
      <c r="C97" s="482"/>
      <c r="D97" s="454"/>
      <c r="E97" s="455">
        <f>SUM(E94:E96)</f>
        <v>6851</v>
      </c>
      <c r="F97" s="766">
        <f>SUM(F94:F96)</f>
        <v>2159.05</v>
      </c>
      <c r="G97" s="456"/>
      <c r="H97" s="456"/>
      <c r="I97" s="457"/>
      <c r="J97" s="430"/>
      <c r="K97" s="430"/>
      <c r="L97" s="430"/>
      <c r="M97" s="430"/>
      <c r="N97" s="430"/>
      <c r="O97" s="430"/>
      <c r="P97" s="430"/>
      <c r="Q97" s="430"/>
      <c r="R97" s="430"/>
      <c r="S97" s="430"/>
    </row>
    <row r="98" spans="1:19" ht="12.75">
      <c r="A98" s="458">
        <v>10</v>
      </c>
      <c r="B98" s="459" t="s">
        <v>300</v>
      </c>
      <c r="C98" s="471">
        <v>19994</v>
      </c>
      <c r="D98" s="460" t="s">
        <v>533</v>
      </c>
      <c r="E98" s="446">
        <v>3000</v>
      </c>
      <c r="F98" s="765">
        <v>0</v>
      </c>
      <c r="G98" s="448">
        <v>90003</v>
      </c>
      <c r="H98" s="704">
        <v>4170</v>
      </c>
      <c r="I98" s="449"/>
      <c r="J98" s="430"/>
      <c r="K98" s="430"/>
      <c r="L98" s="430"/>
      <c r="M98" s="430"/>
      <c r="N98" s="430"/>
      <c r="O98" s="430"/>
      <c r="P98" s="430"/>
      <c r="Q98" s="430"/>
      <c r="R98" s="430"/>
      <c r="S98" s="430"/>
    </row>
    <row r="99" spans="1:19" ht="12.75">
      <c r="A99" s="485"/>
      <c r="B99" s="486"/>
      <c r="C99" s="472"/>
      <c r="D99" s="460" t="s">
        <v>534</v>
      </c>
      <c r="E99" s="446">
        <v>1500</v>
      </c>
      <c r="F99" s="765">
        <v>102.4</v>
      </c>
      <c r="G99" s="448">
        <v>90003</v>
      </c>
      <c r="H99" s="707">
        <v>4210</v>
      </c>
      <c r="I99" s="449"/>
      <c r="J99" s="430"/>
      <c r="K99" s="430"/>
      <c r="L99" s="430"/>
      <c r="M99" s="430"/>
      <c r="N99" s="430"/>
      <c r="O99" s="430"/>
      <c r="P99" s="430"/>
      <c r="Q99" s="430"/>
      <c r="R99" s="430"/>
      <c r="S99" s="430"/>
    </row>
    <row r="100" spans="1:19" ht="12.75">
      <c r="A100" s="458"/>
      <c r="B100" s="461"/>
      <c r="C100" s="471"/>
      <c r="D100" s="460" t="s">
        <v>535</v>
      </c>
      <c r="E100" s="446">
        <v>2500</v>
      </c>
      <c r="F100" s="765">
        <v>428</v>
      </c>
      <c r="G100" s="448">
        <v>92109</v>
      </c>
      <c r="H100" s="704">
        <v>4210</v>
      </c>
      <c r="I100" s="449"/>
      <c r="J100" s="430"/>
      <c r="K100" s="430"/>
      <c r="L100" s="430"/>
      <c r="M100" s="430"/>
      <c r="N100" s="430"/>
      <c r="O100" s="430"/>
      <c r="P100" s="430"/>
      <c r="Q100" s="430"/>
      <c r="R100" s="430"/>
      <c r="S100" s="430"/>
    </row>
    <row r="101" spans="1:19" ht="12.75">
      <c r="A101" s="458"/>
      <c r="B101" s="461"/>
      <c r="C101" s="471"/>
      <c r="D101" s="460" t="s">
        <v>536</v>
      </c>
      <c r="E101" s="446">
        <v>4000</v>
      </c>
      <c r="F101" s="765">
        <v>0</v>
      </c>
      <c r="G101" s="448">
        <v>92109</v>
      </c>
      <c r="H101" s="704">
        <v>6060</v>
      </c>
      <c r="I101" s="449"/>
      <c r="J101" s="430"/>
      <c r="K101" s="430"/>
      <c r="L101" s="430"/>
      <c r="M101" s="430"/>
      <c r="N101" s="430"/>
      <c r="O101" s="430"/>
      <c r="P101" s="430"/>
      <c r="Q101" s="430"/>
      <c r="R101" s="430"/>
      <c r="S101" s="430"/>
    </row>
    <row r="102" spans="1:19" ht="25.5">
      <c r="A102" s="458"/>
      <c r="B102" s="461"/>
      <c r="C102" s="471"/>
      <c r="D102" s="468" t="s">
        <v>537</v>
      </c>
      <c r="E102" s="446">
        <v>744</v>
      </c>
      <c r="F102" s="765">
        <v>0</v>
      </c>
      <c r="G102" s="448">
        <v>92109</v>
      </c>
      <c r="H102" s="704">
        <v>4270</v>
      </c>
      <c r="I102" s="449"/>
      <c r="J102" s="430"/>
      <c r="K102" s="430"/>
      <c r="L102" s="430"/>
      <c r="M102" s="430"/>
      <c r="N102" s="430"/>
      <c r="O102" s="430"/>
      <c r="P102" s="430"/>
      <c r="Q102" s="430"/>
      <c r="R102" s="430"/>
      <c r="S102" s="430"/>
    </row>
    <row r="103" spans="1:19" ht="25.5">
      <c r="A103" s="458"/>
      <c r="B103" s="461"/>
      <c r="C103" s="471"/>
      <c r="D103" s="468" t="s">
        <v>538</v>
      </c>
      <c r="E103" s="446">
        <v>7000</v>
      </c>
      <c r="F103" s="765">
        <v>0</v>
      </c>
      <c r="G103" s="448">
        <v>92601</v>
      </c>
      <c r="H103" s="704">
        <v>4270</v>
      </c>
      <c r="I103" s="449"/>
      <c r="J103" s="430"/>
      <c r="K103" s="430"/>
      <c r="L103" s="430"/>
      <c r="M103" s="430"/>
      <c r="N103" s="430"/>
      <c r="O103" s="430"/>
      <c r="P103" s="430"/>
      <c r="Q103" s="430"/>
      <c r="R103" s="430"/>
      <c r="S103" s="430"/>
    </row>
    <row r="104" spans="1:19" ht="12.75">
      <c r="A104" s="458"/>
      <c r="B104" s="461"/>
      <c r="C104" s="471"/>
      <c r="D104" s="460" t="s">
        <v>539</v>
      </c>
      <c r="E104" s="487">
        <v>1000</v>
      </c>
      <c r="F104" s="768">
        <v>0</v>
      </c>
      <c r="G104" s="488">
        <v>92109</v>
      </c>
      <c r="H104" s="704">
        <v>4210</v>
      </c>
      <c r="I104" s="449"/>
      <c r="J104" s="430"/>
      <c r="K104" s="430"/>
      <c r="L104" s="430"/>
      <c r="M104" s="430"/>
      <c r="N104" s="430"/>
      <c r="O104" s="430"/>
      <c r="P104" s="430"/>
      <c r="Q104" s="430"/>
      <c r="R104" s="430"/>
      <c r="S104" s="430"/>
    </row>
    <row r="105" spans="1:19" ht="12.75">
      <c r="A105" s="458"/>
      <c r="B105" s="461"/>
      <c r="C105" s="471"/>
      <c r="D105" s="460" t="s">
        <v>540</v>
      </c>
      <c r="E105" s="487">
        <v>250</v>
      </c>
      <c r="F105" s="768">
        <v>0</v>
      </c>
      <c r="G105" s="488">
        <v>90095</v>
      </c>
      <c r="H105" s="707">
        <v>4210</v>
      </c>
      <c r="I105" s="449"/>
      <c r="J105" s="430"/>
      <c r="K105" s="430"/>
      <c r="L105" s="430"/>
      <c r="M105" s="430"/>
      <c r="N105" s="430"/>
      <c r="O105" s="430"/>
      <c r="P105" s="430"/>
      <c r="Q105" s="430"/>
      <c r="R105" s="430"/>
      <c r="S105" s="430"/>
    </row>
    <row r="106" spans="1:19" ht="13.5" thickBot="1">
      <c r="A106" s="476"/>
      <c r="B106" s="464"/>
      <c r="C106" s="474"/>
      <c r="D106" s="466"/>
      <c r="E106" s="455">
        <f>SUM(E98:E105)</f>
        <v>19994</v>
      </c>
      <c r="F106" s="766">
        <f>SUM(F98:F105)</f>
        <v>530.4</v>
      </c>
      <c r="G106" s="456"/>
      <c r="H106" s="470"/>
      <c r="I106" s="457"/>
      <c r="J106" s="430"/>
      <c r="K106" s="430"/>
      <c r="L106" s="430"/>
      <c r="M106" s="430"/>
      <c r="N106" s="430"/>
      <c r="O106" s="430"/>
      <c r="P106" s="430"/>
      <c r="Q106" s="430"/>
      <c r="R106" s="430"/>
      <c r="S106" s="430"/>
    </row>
    <row r="107" spans="1:19" ht="12.75">
      <c r="A107" s="458">
        <v>11</v>
      </c>
      <c r="B107" s="459" t="s">
        <v>301</v>
      </c>
      <c r="C107" s="471">
        <v>10845</v>
      </c>
      <c r="D107" s="468" t="s">
        <v>541</v>
      </c>
      <c r="E107" s="446">
        <v>3000</v>
      </c>
      <c r="F107" s="765">
        <v>1187.99</v>
      </c>
      <c r="G107" s="448">
        <v>92109</v>
      </c>
      <c r="H107" s="704">
        <v>4210</v>
      </c>
      <c r="I107" s="449"/>
      <c r="J107" s="430"/>
      <c r="K107" s="430"/>
      <c r="L107" s="430"/>
      <c r="M107" s="430"/>
      <c r="N107" s="430"/>
      <c r="O107" s="430"/>
      <c r="P107" s="430"/>
      <c r="Q107" s="430"/>
      <c r="R107" s="430"/>
      <c r="S107" s="430"/>
    </row>
    <row r="108" spans="1:19" ht="12.75">
      <c r="A108" s="458"/>
      <c r="B108" s="459"/>
      <c r="C108" s="471"/>
      <c r="D108" s="460" t="s">
        <v>542</v>
      </c>
      <c r="E108" s="446">
        <v>5000</v>
      </c>
      <c r="F108" s="765">
        <v>0</v>
      </c>
      <c r="G108" s="448">
        <v>90095</v>
      </c>
      <c r="H108" s="704">
        <v>6050</v>
      </c>
      <c r="I108" s="449"/>
      <c r="J108" s="430"/>
      <c r="K108" s="430"/>
      <c r="L108" s="430"/>
      <c r="M108" s="430"/>
      <c r="N108" s="430"/>
      <c r="O108" s="430"/>
      <c r="P108" s="430"/>
      <c r="Q108" s="430"/>
      <c r="R108" s="430"/>
      <c r="S108" s="430"/>
    </row>
    <row r="109" spans="1:19" ht="12.75">
      <c r="A109" s="458"/>
      <c r="B109" s="459"/>
      <c r="C109" s="471"/>
      <c r="D109" s="460" t="s">
        <v>543</v>
      </c>
      <c r="E109" s="446">
        <v>1400</v>
      </c>
      <c r="F109" s="765">
        <v>639.22</v>
      </c>
      <c r="G109" s="448">
        <v>90003</v>
      </c>
      <c r="H109" s="704">
        <v>4210</v>
      </c>
      <c r="I109" s="449"/>
      <c r="J109" s="430"/>
      <c r="K109" s="430"/>
      <c r="L109" s="430"/>
      <c r="M109" s="430"/>
      <c r="N109" s="430"/>
      <c r="O109" s="430"/>
      <c r="P109" s="430"/>
      <c r="Q109" s="430"/>
      <c r="R109" s="430"/>
      <c r="S109" s="430"/>
    </row>
    <row r="110" spans="1:19" ht="12.75">
      <c r="A110" s="458"/>
      <c r="B110" s="459"/>
      <c r="C110" s="471"/>
      <c r="D110" s="460" t="s">
        <v>298</v>
      </c>
      <c r="E110" s="446">
        <v>600</v>
      </c>
      <c r="F110" s="765">
        <v>598.92</v>
      </c>
      <c r="G110" s="448">
        <v>92109</v>
      </c>
      <c r="H110" s="704">
        <v>4210</v>
      </c>
      <c r="I110" s="449"/>
      <c r="J110" s="430"/>
      <c r="K110" s="430"/>
      <c r="L110" s="430"/>
      <c r="M110" s="430"/>
      <c r="N110" s="430"/>
      <c r="O110" s="430"/>
      <c r="P110" s="430"/>
      <c r="Q110" s="430"/>
      <c r="R110" s="430"/>
      <c r="S110" s="430"/>
    </row>
    <row r="111" spans="1:19" ht="12.75">
      <c r="A111" s="458"/>
      <c r="B111" s="459"/>
      <c r="C111" s="471"/>
      <c r="D111" s="460" t="s">
        <v>544</v>
      </c>
      <c r="E111" s="446">
        <v>750</v>
      </c>
      <c r="F111" s="765">
        <v>101.8</v>
      </c>
      <c r="G111" s="448">
        <v>92601</v>
      </c>
      <c r="H111" s="704">
        <v>4210</v>
      </c>
      <c r="I111" s="449"/>
      <c r="J111" s="430"/>
      <c r="K111" s="430"/>
      <c r="L111" s="430"/>
      <c r="M111" s="430"/>
      <c r="N111" s="430"/>
      <c r="O111" s="430"/>
      <c r="P111" s="430"/>
      <c r="Q111" s="430"/>
      <c r="R111" s="430"/>
      <c r="S111" s="430"/>
    </row>
    <row r="112" spans="1:19" ht="12.75">
      <c r="A112" s="458"/>
      <c r="B112" s="461"/>
      <c r="C112" s="471"/>
      <c r="D112" s="460" t="s">
        <v>545</v>
      </c>
      <c r="E112" s="446">
        <v>95</v>
      </c>
      <c r="F112" s="765">
        <v>94.75</v>
      </c>
      <c r="G112" s="448">
        <v>90003</v>
      </c>
      <c r="H112" s="704">
        <v>4210</v>
      </c>
      <c r="I112" s="449"/>
      <c r="J112" s="430"/>
      <c r="K112" s="430"/>
      <c r="L112" s="430"/>
      <c r="M112" s="430"/>
      <c r="N112" s="430"/>
      <c r="O112" s="430"/>
      <c r="P112" s="430"/>
      <c r="Q112" s="430"/>
      <c r="R112" s="430"/>
      <c r="S112" s="430"/>
    </row>
    <row r="113" spans="1:19" ht="13.5" thickBot="1">
      <c r="A113" s="476"/>
      <c r="B113" s="464"/>
      <c r="C113" s="474"/>
      <c r="D113" s="466"/>
      <c r="E113" s="455">
        <f>SUM(E107:E112)</f>
        <v>10845</v>
      </c>
      <c r="F113" s="766">
        <f>SUM(F107:F112)</f>
        <v>2622.6800000000003</v>
      </c>
      <c r="G113" s="456"/>
      <c r="H113" s="456"/>
      <c r="I113" s="457"/>
      <c r="J113" s="430"/>
      <c r="K113" s="430"/>
      <c r="L113" s="430"/>
      <c r="M113" s="430"/>
      <c r="N113" s="430"/>
      <c r="O113" s="430"/>
      <c r="P113" s="430"/>
      <c r="Q113" s="430"/>
      <c r="R113" s="430"/>
      <c r="S113" s="430"/>
    </row>
    <row r="114" spans="1:19" ht="12.75">
      <c r="A114" s="458">
        <v>12</v>
      </c>
      <c r="B114" s="459" t="s">
        <v>302</v>
      </c>
      <c r="C114" s="471">
        <v>9573</v>
      </c>
      <c r="D114" s="460" t="s">
        <v>546</v>
      </c>
      <c r="E114" s="446">
        <v>750</v>
      </c>
      <c r="F114" s="765">
        <v>747.37</v>
      </c>
      <c r="G114" s="448">
        <v>92109</v>
      </c>
      <c r="H114" s="704">
        <v>4210</v>
      </c>
      <c r="I114" s="449"/>
      <c r="J114" s="430"/>
      <c r="K114" s="430"/>
      <c r="L114" s="430"/>
      <c r="M114" s="430"/>
      <c r="N114" s="430"/>
      <c r="O114" s="430"/>
      <c r="P114" s="430"/>
      <c r="Q114" s="430"/>
      <c r="R114" s="430"/>
      <c r="S114" s="430"/>
    </row>
    <row r="115" spans="1:19" ht="12.75">
      <c r="A115" s="458"/>
      <c r="B115" s="461"/>
      <c r="C115" s="471"/>
      <c r="D115" s="460" t="s">
        <v>547</v>
      </c>
      <c r="E115" s="446">
        <v>600</v>
      </c>
      <c r="F115" s="765">
        <v>0</v>
      </c>
      <c r="G115" s="448">
        <v>90095</v>
      </c>
      <c r="H115" s="704">
        <v>4210</v>
      </c>
      <c r="I115" s="449"/>
      <c r="J115" s="430"/>
      <c r="K115" s="430"/>
      <c r="L115" s="430"/>
      <c r="M115" s="430"/>
      <c r="N115" s="430"/>
      <c r="O115" s="430"/>
      <c r="P115" s="430"/>
      <c r="Q115" s="430"/>
      <c r="R115" s="430"/>
      <c r="S115" s="430"/>
    </row>
    <row r="116" spans="1:19" ht="12.75">
      <c r="A116" s="458"/>
      <c r="B116" s="461"/>
      <c r="C116" s="471"/>
      <c r="D116" s="460" t="s">
        <v>548</v>
      </c>
      <c r="E116" s="446">
        <v>400</v>
      </c>
      <c r="F116" s="765">
        <v>197</v>
      </c>
      <c r="G116" s="448">
        <v>90003</v>
      </c>
      <c r="H116" s="704">
        <v>4210</v>
      </c>
      <c r="I116" s="449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</row>
    <row r="117" spans="1:19" ht="12.75">
      <c r="A117" s="458"/>
      <c r="B117" s="461"/>
      <c r="C117" s="471"/>
      <c r="D117" s="460" t="s">
        <v>549</v>
      </c>
      <c r="E117" s="446">
        <v>150</v>
      </c>
      <c r="F117" s="765">
        <v>156.81</v>
      </c>
      <c r="G117" s="448">
        <v>90003</v>
      </c>
      <c r="H117" s="704">
        <v>4210</v>
      </c>
      <c r="I117" s="449"/>
      <c r="J117" s="430"/>
      <c r="K117" s="430"/>
      <c r="L117" s="430"/>
      <c r="M117" s="430"/>
      <c r="N117" s="430"/>
      <c r="O117" s="430"/>
      <c r="P117" s="430"/>
      <c r="Q117" s="430"/>
      <c r="R117" s="430"/>
      <c r="S117" s="430"/>
    </row>
    <row r="118" spans="1:19" ht="12.75">
      <c r="A118" s="458"/>
      <c r="B118" s="461"/>
      <c r="C118" s="471"/>
      <c r="D118" s="460" t="s">
        <v>550</v>
      </c>
      <c r="E118" s="446">
        <v>250</v>
      </c>
      <c r="F118" s="765">
        <v>0</v>
      </c>
      <c r="G118" s="489">
        <v>90003</v>
      </c>
      <c r="H118" s="704">
        <v>4210</v>
      </c>
      <c r="I118" s="449"/>
      <c r="J118" s="430"/>
      <c r="K118" s="430"/>
      <c r="L118" s="430"/>
      <c r="M118" s="430"/>
      <c r="N118" s="430"/>
      <c r="O118" s="430"/>
      <c r="P118" s="430"/>
      <c r="Q118" s="430"/>
      <c r="R118" s="430"/>
      <c r="S118" s="430"/>
    </row>
    <row r="119" spans="1:19" ht="12.75">
      <c r="A119" s="458"/>
      <c r="B119" s="461"/>
      <c r="C119" s="471"/>
      <c r="D119" s="460" t="s">
        <v>551</v>
      </c>
      <c r="E119" s="446">
        <v>250</v>
      </c>
      <c r="F119" s="765">
        <v>220.17</v>
      </c>
      <c r="G119" s="489">
        <v>90003</v>
      </c>
      <c r="H119" s="704">
        <v>4210</v>
      </c>
      <c r="I119" s="449"/>
      <c r="J119" s="430"/>
      <c r="K119" s="430"/>
      <c r="L119" s="430"/>
      <c r="M119" s="430"/>
      <c r="N119" s="430"/>
      <c r="O119" s="430"/>
      <c r="P119" s="430"/>
      <c r="Q119" s="430"/>
      <c r="R119" s="430"/>
      <c r="S119" s="430"/>
    </row>
    <row r="120" spans="1:19" ht="12.75">
      <c r="A120" s="458"/>
      <c r="B120" s="461"/>
      <c r="C120" s="471"/>
      <c r="D120" s="460" t="s">
        <v>552</v>
      </c>
      <c r="E120" s="446">
        <v>1300</v>
      </c>
      <c r="F120" s="765">
        <v>0</v>
      </c>
      <c r="G120" s="489">
        <v>92109</v>
      </c>
      <c r="H120" s="704">
        <v>4210</v>
      </c>
      <c r="I120" s="449"/>
      <c r="J120" s="430"/>
      <c r="K120" s="430"/>
      <c r="L120" s="430"/>
      <c r="M120" s="430"/>
      <c r="N120" s="430"/>
      <c r="O120" s="430"/>
      <c r="P120" s="430"/>
      <c r="Q120" s="430"/>
      <c r="R120" s="430"/>
      <c r="S120" s="430"/>
    </row>
    <row r="121" spans="1:19" ht="12.75">
      <c r="A121" s="458"/>
      <c r="B121" s="461"/>
      <c r="C121" s="471"/>
      <c r="D121" s="460" t="s">
        <v>553</v>
      </c>
      <c r="E121" s="446">
        <v>473</v>
      </c>
      <c r="F121" s="765">
        <v>0</v>
      </c>
      <c r="G121" s="489">
        <v>90003</v>
      </c>
      <c r="H121" s="704">
        <v>4170</v>
      </c>
      <c r="I121" s="449"/>
      <c r="J121" s="430"/>
      <c r="K121" s="430"/>
      <c r="L121" s="430"/>
      <c r="M121" s="430"/>
      <c r="N121" s="430"/>
      <c r="O121" s="430"/>
      <c r="P121" s="430"/>
      <c r="Q121" s="430"/>
      <c r="R121" s="430"/>
      <c r="S121" s="430"/>
    </row>
    <row r="122" spans="1:19" ht="12.75">
      <c r="A122" s="458"/>
      <c r="B122" s="461"/>
      <c r="C122" s="471"/>
      <c r="D122" s="460" t="s">
        <v>554</v>
      </c>
      <c r="E122" s="446">
        <v>1000</v>
      </c>
      <c r="F122" s="765">
        <v>0</v>
      </c>
      <c r="G122" s="489">
        <v>92109</v>
      </c>
      <c r="H122" s="704">
        <v>4210</v>
      </c>
      <c r="I122" s="449"/>
      <c r="J122" s="430"/>
      <c r="K122" s="430"/>
      <c r="L122" s="430"/>
      <c r="M122" s="430"/>
      <c r="N122" s="430"/>
      <c r="O122" s="430"/>
      <c r="P122" s="430"/>
      <c r="Q122" s="430"/>
      <c r="R122" s="430"/>
      <c r="S122" s="430"/>
    </row>
    <row r="123" spans="1:19" ht="12.75">
      <c r="A123" s="458"/>
      <c r="B123" s="461"/>
      <c r="C123" s="477"/>
      <c r="D123" s="460" t="s">
        <v>555</v>
      </c>
      <c r="E123" s="446">
        <v>1300</v>
      </c>
      <c r="F123" s="765">
        <v>0</v>
      </c>
      <c r="G123" s="448">
        <v>90095</v>
      </c>
      <c r="H123" s="704">
        <v>4210</v>
      </c>
      <c r="I123" s="449"/>
      <c r="J123" s="430"/>
      <c r="K123" s="430"/>
      <c r="L123" s="430"/>
      <c r="M123" s="430"/>
      <c r="N123" s="430"/>
      <c r="O123" s="430"/>
      <c r="P123" s="430"/>
      <c r="Q123" s="430"/>
      <c r="R123" s="430"/>
      <c r="S123" s="430"/>
    </row>
    <row r="124" spans="1:19" ht="12.75">
      <c r="A124" s="458"/>
      <c r="B124" s="461"/>
      <c r="C124" s="477"/>
      <c r="D124" s="460" t="s">
        <v>304</v>
      </c>
      <c r="E124" s="446">
        <v>600</v>
      </c>
      <c r="F124" s="765">
        <v>596.28</v>
      </c>
      <c r="G124" s="448">
        <v>92109</v>
      </c>
      <c r="H124" s="704">
        <v>4210</v>
      </c>
      <c r="I124" s="449"/>
      <c r="J124" s="430"/>
      <c r="K124" s="430"/>
      <c r="L124" s="430"/>
      <c r="M124" s="430"/>
      <c r="N124" s="430"/>
      <c r="O124" s="430"/>
      <c r="P124" s="430"/>
      <c r="Q124" s="430"/>
      <c r="R124" s="430"/>
      <c r="S124" s="430"/>
    </row>
    <row r="125" spans="1:19" ht="12.75">
      <c r="A125" s="458"/>
      <c r="B125" s="461"/>
      <c r="C125" s="477"/>
      <c r="D125" s="460" t="s">
        <v>305</v>
      </c>
      <c r="E125" s="446">
        <v>800</v>
      </c>
      <c r="F125" s="765">
        <v>0</v>
      </c>
      <c r="G125" s="448">
        <v>92109</v>
      </c>
      <c r="H125" s="704">
        <v>4210</v>
      </c>
      <c r="I125" s="449"/>
      <c r="J125" s="430"/>
      <c r="K125" s="430"/>
      <c r="L125" s="430"/>
      <c r="M125" s="430"/>
      <c r="N125" s="430"/>
      <c r="O125" s="430"/>
      <c r="P125" s="430"/>
      <c r="Q125" s="430"/>
      <c r="R125" s="430"/>
      <c r="S125" s="430"/>
    </row>
    <row r="126" spans="1:19" ht="12.75">
      <c r="A126" s="458"/>
      <c r="B126" s="461"/>
      <c r="C126" s="477"/>
      <c r="D126" s="460" t="s">
        <v>556</v>
      </c>
      <c r="E126" s="446">
        <v>100</v>
      </c>
      <c r="F126" s="765">
        <v>0</v>
      </c>
      <c r="G126" s="448">
        <v>92109</v>
      </c>
      <c r="H126" s="704">
        <v>4210</v>
      </c>
      <c r="I126" s="449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</row>
    <row r="127" spans="1:19" ht="12.75">
      <c r="A127" s="458"/>
      <c r="B127" s="461"/>
      <c r="C127" s="477"/>
      <c r="D127" s="460" t="s">
        <v>557</v>
      </c>
      <c r="E127" s="446">
        <v>300</v>
      </c>
      <c r="F127" s="765">
        <v>0</v>
      </c>
      <c r="G127" s="448">
        <v>92109</v>
      </c>
      <c r="H127" s="704">
        <v>4210</v>
      </c>
      <c r="I127" s="449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</row>
    <row r="128" spans="1:19" ht="12.75">
      <c r="A128" s="458"/>
      <c r="B128" s="461"/>
      <c r="C128" s="477"/>
      <c r="D128" s="460" t="s">
        <v>558</v>
      </c>
      <c r="E128" s="446">
        <v>1300</v>
      </c>
      <c r="F128" s="765">
        <v>0</v>
      </c>
      <c r="G128" s="448">
        <v>90015</v>
      </c>
      <c r="H128" s="704">
        <v>6050</v>
      </c>
      <c r="I128" s="449"/>
      <c r="J128" s="430"/>
      <c r="K128" s="430"/>
      <c r="L128" s="430"/>
      <c r="M128" s="430"/>
      <c r="N128" s="430"/>
      <c r="O128" s="430"/>
      <c r="P128" s="430"/>
      <c r="Q128" s="430"/>
      <c r="R128" s="430"/>
      <c r="S128" s="430"/>
    </row>
    <row r="129" spans="1:19" ht="13.5" thickBot="1">
      <c r="A129" s="476"/>
      <c r="B129" s="464"/>
      <c r="C129" s="478"/>
      <c r="D129" s="466"/>
      <c r="E129" s="455">
        <f>SUM(E114:E128)</f>
        <v>9573</v>
      </c>
      <c r="F129" s="766">
        <f>SUM(F114:F128)</f>
        <v>1917.63</v>
      </c>
      <c r="G129" s="456"/>
      <c r="H129" s="470"/>
      <c r="I129" s="457"/>
      <c r="J129" s="430"/>
      <c r="K129" s="430"/>
      <c r="L129" s="430"/>
      <c r="M129" s="430"/>
      <c r="N129" s="430"/>
      <c r="O129" s="430"/>
      <c r="P129" s="430"/>
      <c r="Q129" s="430"/>
      <c r="R129" s="430"/>
      <c r="S129" s="430"/>
    </row>
    <row r="130" spans="1:19" ht="12.75">
      <c r="A130" s="442">
        <v>13</v>
      </c>
      <c r="B130" s="443" t="s">
        <v>306</v>
      </c>
      <c r="C130" s="471">
        <v>13211</v>
      </c>
      <c r="D130" s="445" t="s">
        <v>307</v>
      </c>
      <c r="E130" s="446">
        <v>2000</v>
      </c>
      <c r="F130" s="765">
        <v>425.64</v>
      </c>
      <c r="G130" s="448">
        <v>90003</v>
      </c>
      <c r="H130" s="704">
        <v>4210</v>
      </c>
      <c r="I130" s="449"/>
      <c r="J130" s="430"/>
      <c r="K130" s="430"/>
      <c r="L130" s="430"/>
      <c r="M130" s="430"/>
      <c r="N130" s="430"/>
      <c r="O130" s="430"/>
      <c r="P130" s="430"/>
      <c r="Q130" s="430"/>
      <c r="R130" s="430"/>
      <c r="S130" s="430"/>
    </row>
    <row r="131" spans="1:19" ht="12.75">
      <c r="A131" s="442"/>
      <c r="B131" s="443"/>
      <c r="C131" s="471"/>
      <c r="D131" s="445" t="s">
        <v>484</v>
      </c>
      <c r="E131" s="446">
        <v>1711</v>
      </c>
      <c r="F131" s="765">
        <v>930.89</v>
      </c>
      <c r="G131" s="448">
        <v>92109</v>
      </c>
      <c r="H131" s="704">
        <v>4210</v>
      </c>
      <c r="I131" s="449"/>
      <c r="J131" s="430"/>
      <c r="K131" s="430"/>
      <c r="L131" s="430"/>
      <c r="M131" s="430"/>
      <c r="N131" s="430"/>
      <c r="O131" s="430"/>
      <c r="P131" s="430"/>
      <c r="Q131" s="430"/>
      <c r="R131" s="430"/>
      <c r="S131" s="430"/>
    </row>
    <row r="132" spans="1:19" ht="12.75">
      <c r="A132" s="442"/>
      <c r="B132" s="443"/>
      <c r="C132" s="471"/>
      <c r="D132" s="445" t="s">
        <v>559</v>
      </c>
      <c r="E132" s="446">
        <v>2000</v>
      </c>
      <c r="F132" s="765">
        <v>0</v>
      </c>
      <c r="G132" s="448">
        <v>92601</v>
      </c>
      <c r="H132" s="704">
        <v>4210</v>
      </c>
      <c r="I132" s="449"/>
      <c r="J132" s="430"/>
      <c r="K132" s="430"/>
      <c r="L132" s="430"/>
      <c r="M132" s="430"/>
      <c r="N132" s="430"/>
      <c r="O132" s="430"/>
      <c r="P132" s="430"/>
      <c r="Q132" s="430"/>
      <c r="R132" s="430"/>
      <c r="S132" s="430"/>
    </row>
    <row r="133" spans="1:19" ht="25.5">
      <c r="A133" s="442"/>
      <c r="B133" s="443"/>
      <c r="C133" s="471"/>
      <c r="D133" s="450" t="s">
        <v>560</v>
      </c>
      <c r="E133" s="446">
        <v>6650</v>
      </c>
      <c r="F133" s="765">
        <v>0</v>
      </c>
      <c r="G133" s="448">
        <v>92601</v>
      </c>
      <c r="H133" s="704">
        <v>4210</v>
      </c>
      <c r="I133" s="449"/>
      <c r="J133" s="430"/>
      <c r="K133" s="430"/>
      <c r="L133" s="430"/>
      <c r="M133" s="430"/>
      <c r="N133" s="430"/>
      <c r="O133" s="430"/>
      <c r="P133" s="430"/>
      <c r="Q133" s="430"/>
      <c r="R133" s="430"/>
      <c r="S133" s="430"/>
    </row>
    <row r="134" spans="1:19" ht="25.5">
      <c r="A134" s="442"/>
      <c r="B134" s="443"/>
      <c r="C134" s="471"/>
      <c r="D134" s="450" t="s">
        <v>560</v>
      </c>
      <c r="E134" s="446">
        <v>350</v>
      </c>
      <c r="F134" s="765">
        <v>319.8</v>
      </c>
      <c r="G134" s="448">
        <v>92601</v>
      </c>
      <c r="H134" s="704">
        <v>4300</v>
      </c>
      <c r="I134" s="449"/>
      <c r="J134" s="430"/>
      <c r="K134" s="430"/>
      <c r="L134" s="430"/>
      <c r="M134" s="430"/>
      <c r="N134" s="430"/>
      <c r="O134" s="430"/>
      <c r="P134" s="430"/>
      <c r="Q134" s="430"/>
      <c r="R134" s="430"/>
      <c r="S134" s="430"/>
    </row>
    <row r="135" spans="1:19" ht="12.75">
      <c r="A135" s="442"/>
      <c r="B135" s="443"/>
      <c r="C135" s="471"/>
      <c r="D135" s="445" t="s">
        <v>561</v>
      </c>
      <c r="E135" s="446">
        <v>500</v>
      </c>
      <c r="F135" s="765">
        <v>0</v>
      </c>
      <c r="G135" s="448">
        <v>90095</v>
      </c>
      <c r="H135" s="704">
        <v>4210</v>
      </c>
      <c r="I135" s="449"/>
      <c r="J135" s="430"/>
      <c r="K135" s="430"/>
      <c r="L135" s="430"/>
      <c r="M135" s="430"/>
      <c r="N135" s="430"/>
      <c r="O135" s="430"/>
      <c r="P135" s="430"/>
      <c r="Q135" s="430"/>
      <c r="R135" s="430"/>
      <c r="S135" s="430"/>
    </row>
    <row r="136" spans="1:19" ht="13.5" thickBot="1">
      <c r="A136" s="480"/>
      <c r="B136" s="452"/>
      <c r="C136" s="474"/>
      <c r="D136" s="454"/>
      <c r="E136" s="455">
        <f>SUM(E130:E135)</f>
        <v>13211</v>
      </c>
      <c r="F136" s="766">
        <f>SUM(F130:F135)</f>
        <v>1676.33</v>
      </c>
      <c r="G136" s="456"/>
      <c r="H136" s="470"/>
      <c r="I136" s="457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</row>
    <row r="137" spans="1:19" ht="12.75">
      <c r="A137" s="458">
        <v>14</v>
      </c>
      <c r="B137" s="459" t="s">
        <v>308</v>
      </c>
      <c r="C137" s="471">
        <v>22315</v>
      </c>
      <c r="D137" s="460" t="s">
        <v>562</v>
      </c>
      <c r="E137" s="446">
        <v>1500</v>
      </c>
      <c r="F137" s="765">
        <v>0</v>
      </c>
      <c r="G137" s="448">
        <v>92109</v>
      </c>
      <c r="H137" s="704">
        <v>4210</v>
      </c>
      <c r="I137" s="449"/>
      <c r="J137" s="430"/>
      <c r="K137" s="430"/>
      <c r="L137" s="430"/>
      <c r="M137" s="430"/>
      <c r="N137" s="430"/>
      <c r="O137" s="430"/>
      <c r="P137" s="430"/>
      <c r="Q137" s="430"/>
      <c r="R137" s="430"/>
      <c r="S137" s="430"/>
    </row>
    <row r="138" spans="1:19" ht="12.75">
      <c r="A138" s="458"/>
      <c r="B138" s="459"/>
      <c r="C138" s="471"/>
      <c r="D138" s="460" t="s">
        <v>563</v>
      </c>
      <c r="E138" s="446">
        <v>700</v>
      </c>
      <c r="F138" s="765">
        <v>0</v>
      </c>
      <c r="G138" s="448">
        <v>92109</v>
      </c>
      <c r="H138" s="704">
        <v>4170</v>
      </c>
      <c r="I138" s="449"/>
      <c r="J138" s="430"/>
      <c r="K138" s="430"/>
      <c r="L138" s="430"/>
      <c r="M138" s="430"/>
      <c r="N138" s="430"/>
      <c r="O138" s="430"/>
      <c r="P138" s="430"/>
      <c r="Q138" s="430"/>
      <c r="R138" s="430"/>
      <c r="S138" s="430"/>
    </row>
    <row r="139" spans="1:19" ht="12.75">
      <c r="A139" s="458"/>
      <c r="B139" s="461"/>
      <c r="C139" s="477"/>
      <c r="D139" s="460" t="s">
        <v>564</v>
      </c>
      <c r="E139" s="446">
        <v>700</v>
      </c>
      <c r="F139" s="765">
        <v>697.09</v>
      </c>
      <c r="G139" s="448">
        <v>92109</v>
      </c>
      <c r="H139" s="704">
        <v>4210</v>
      </c>
      <c r="I139" s="449"/>
      <c r="J139" s="430"/>
      <c r="K139" s="430"/>
      <c r="L139" s="430"/>
      <c r="M139" s="430"/>
      <c r="N139" s="430"/>
      <c r="O139" s="430"/>
      <c r="P139" s="430"/>
      <c r="Q139" s="430"/>
      <c r="R139" s="430"/>
      <c r="S139" s="430"/>
    </row>
    <row r="140" spans="1:19" ht="12.75">
      <c r="A140" s="458"/>
      <c r="B140" s="461"/>
      <c r="C140" s="477"/>
      <c r="D140" s="460" t="s">
        <v>565</v>
      </c>
      <c r="E140" s="446">
        <v>300</v>
      </c>
      <c r="F140" s="765">
        <v>300</v>
      </c>
      <c r="G140" s="448">
        <v>92109</v>
      </c>
      <c r="H140" s="704">
        <v>4170</v>
      </c>
      <c r="I140" s="449"/>
      <c r="J140" s="430"/>
      <c r="K140" s="430"/>
      <c r="L140" s="430"/>
      <c r="M140" s="430"/>
      <c r="N140" s="430"/>
      <c r="O140" s="430"/>
      <c r="P140" s="430"/>
      <c r="Q140" s="430"/>
      <c r="R140" s="430"/>
      <c r="S140" s="430"/>
    </row>
    <row r="141" spans="1:19" ht="12.75">
      <c r="A141" s="458"/>
      <c r="B141" s="459"/>
      <c r="C141" s="477"/>
      <c r="D141" s="460" t="s">
        <v>566</v>
      </c>
      <c r="E141" s="446">
        <v>1500</v>
      </c>
      <c r="F141" s="765">
        <v>0</v>
      </c>
      <c r="G141" s="448">
        <v>92109</v>
      </c>
      <c r="H141" s="704">
        <v>4210</v>
      </c>
      <c r="I141" s="449"/>
      <c r="J141" s="430"/>
      <c r="K141" s="430"/>
      <c r="L141" s="430"/>
      <c r="M141" s="430"/>
      <c r="N141" s="430"/>
      <c r="O141" s="430"/>
      <c r="P141" s="430"/>
      <c r="Q141" s="430"/>
      <c r="R141" s="430"/>
      <c r="S141" s="430"/>
    </row>
    <row r="142" spans="1:19" ht="12.75">
      <c r="A142" s="458"/>
      <c r="B142" s="459"/>
      <c r="C142" s="477"/>
      <c r="D142" s="460" t="s">
        <v>567</v>
      </c>
      <c r="E142" s="446">
        <v>2000</v>
      </c>
      <c r="F142" s="765">
        <v>345</v>
      </c>
      <c r="G142" s="448">
        <v>92109</v>
      </c>
      <c r="H142" s="704">
        <v>4210</v>
      </c>
      <c r="I142" s="449"/>
      <c r="J142" s="430"/>
      <c r="K142" s="430"/>
      <c r="L142" s="430"/>
      <c r="M142" s="430"/>
      <c r="N142" s="430"/>
      <c r="O142" s="430"/>
      <c r="P142" s="430"/>
      <c r="Q142" s="430"/>
      <c r="R142" s="430"/>
      <c r="S142" s="430"/>
    </row>
    <row r="143" spans="1:19" ht="12.75">
      <c r="A143" s="458"/>
      <c r="B143" s="459"/>
      <c r="C143" s="477"/>
      <c r="D143" s="460" t="s">
        <v>568</v>
      </c>
      <c r="E143" s="446">
        <v>800</v>
      </c>
      <c r="F143" s="765">
        <v>798.84</v>
      </c>
      <c r="G143" s="448">
        <v>92109</v>
      </c>
      <c r="H143" s="704">
        <v>4210</v>
      </c>
      <c r="I143" s="449"/>
      <c r="J143" s="430"/>
      <c r="K143" s="430"/>
      <c r="L143" s="430"/>
      <c r="M143" s="430"/>
      <c r="N143" s="430"/>
      <c r="O143" s="430"/>
      <c r="P143" s="430"/>
      <c r="Q143" s="430"/>
      <c r="R143" s="430"/>
      <c r="S143" s="430"/>
    </row>
    <row r="144" spans="1:19" ht="12.75">
      <c r="A144" s="458"/>
      <c r="B144" s="461"/>
      <c r="C144" s="477"/>
      <c r="D144" s="460" t="s">
        <v>569</v>
      </c>
      <c r="E144" s="446">
        <v>1000</v>
      </c>
      <c r="F144" s="765">
        <v>999</v>
      </c>
      <c r="G144" s="448">
        <v>75412</v>
      </c>
      <c r="H144" s="704">
        <v>4210</v>
      </c>
      <c r="I144" s="449"/>
      <c r="J144" s="430"/>
      <c r="K144" s="430"/>
      <c r="L144" s="430"/>
      <c r="M144" s="430"/>
      <c r="N144" s="430"/>
      <c r="O144" s="430"/>
      <c r="P144" s="430"/>
      <c r="Q144" s="430"/>
      <c r="R144" s="430"/>
      <c r="S144" s="430"/>
    </row>
    <row r="145" spans="1:19" ht="12.75">
      <c r="A145" s="458"/>
      <c r="B145" s="461"/>
      <c r="C145" s="477"/>
      <c r="D145" s="460" t="s">
        <v>570</v>
      </c>
      <c r="E145" s="446">
        <v>500</v>
      </c>
      <c r="F145" s="765">
        <v>0</v>
      </c>
      <c r="G145" s="448">
        <v>92601</v>
      </c>
      <c r="H145" s="704">
        <v>4300</v>
      </c>
      <c r="I145" s="449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</row>
    <row r="146" spans="1:19" ht="12.75">
      <c r="A146" s="458"/>
      <c r="B146" s="461"/>
      <c r="C146" s="477"/>
      <c r="D146" s="468" t="s">
        <v>571</v>
      </c>
      <c r="E146" s="446">
        <v>500</v>
      </c>
      <c r="F146" s="765">
        <v>0</v>
      </c>
      <c r="G146" s="448">
        <v>92601</v>
      </c>
      <c r="H146" s="704">
        <v>4210</v>
      </c>
      <c r="I146" s="449"/>
      <c r="J146" s="430"/>
      <c r="K146" s="430"/>
      <c r="L146" s="430"/>
      <c r="M146" s="430"/>
      <c r="N146" s="430"/>
      <c r="O146" s="430"/>
      <c r="P146" s="430"/>
      <c r="Q146" s="430"/>
      <c r="R146" s="430"/>
      <c r="S146" s="430"/>
    </row>
    <row r="147" spans="1:19" ht="12.75">
      <c r="A147" s="458"/>
      <c r="B147" s="461"/>
      <c r="C147" s="477"/>
      <c r="D147" s="460" t="s">
        <v>572</v>
      </c>
      <c r="E147" s="446">
        <v>4000</v>
      </c>
      <c r="F147" s="765">
        <v>3199.99</v>
      </c>
      <c r="G147" s="448">
        <v>92109</v>
      </c>
      <c r="H147" s="704">
        <v>4210</v>
      </c>
      <c r="I147" s="449"/>
      <c r="J147" s="430"/>
      <c r="K147" s="430"/>
      <c r="L147" s="430"/>
      <c r="M147" s="430"/>
      <c r="N147" s="430"/>
      <c r="O147" s="430"/>
      <c r="P147" s="430"/>
      <c r="Q147" s="430"/>
      <c r="R147" s="430"/>
      <c r="S147" s="430"/>
    </row>
    <row r="148" spans="1:19" ht="12.75">
      <c r="A148" s="458"/>
      <c r="B148" s="461"/>
      <c r="C148" s="477"/>
      <c r="D148" s="460" t="s">
        <v>573</v>
      </c>
      <c r="E148" s="446">
        <v>1000</v>
      </c>
      <c r="F148" s="765">
        <v>357</v>
      </c>
      <c r="G148" s="448">
        <v>92109</v>
      </c>
      <c r="H148" s="704">
        <v>4210</v>
      </c>
      <c r="I148" s="449" t="s">
        <v>574</v>
      </c>
      <c r="J148" s="430"/>
      <c r="K148" s="430"/>
      <c r="L148" s="430"/>
      <c r="M148" s="430"/>
      <c r="N148" s="430"/>
      <c r="O148" s="430"/>
      <c r="P148" s="430"/>
      <c r="Q148" s="430"/>
      <c r="R148" s="430"/>
      <c r="S148" s="430"/>
    </row>
    <row r="149" spans="1:19" ht="25.5">
      <c r="A149" s="458"/>
      <c r="B149" s="461"/>
      <c r="C149" s="477"/>
      <c r="D149" s="468" t="s">
        <v>575</v>
      </c>
      <c r="E149" s="446">
        <v>4215</v>
      </c>
      <c r="F149" s="765">
        <v>0</v>
      </c>
      <c r="G149" s="448">
        <v>90095</v>
      </c>
      <c r="H149" s="704">
        <v>4210</v>
      </c>
      <c r="I149" s="449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</row>
    <row r="150" spans="1:19" ht="25.5">
      <c r="A150" s="458"/>
      <c r="B150" s="461"/>
      <c r="C150" s="477"/>
      <c r="D150" s="468" t="s">
        <v>576</v>
      </c>
      <c r="E150" s="446">
        <v>600</v>
      </c>
      <c r="F150" s="765">
        <v>0</v>
      </c>
      <c r="G150" s="448">
        <v>90095</v>
      </c>
      <c r="H150" s="704">
        <v>4170</v>
      </c>
      <c r="I150" s="449"/>
      <c r="J150" s="430"/>
      <c r="K150" s="430"/>
      <c r="L150" s="430"/>
      <c r="M150" s="430"/>
      <c r="N150" s="430"/>
      <c r="O150" s="430"/>
      <c r="P150" s="430"/>
      <c r="Q150" s="430"/>
      <c r="R150" s="430"/>
      <c r="S150" s="430"/>
    </row>
    <row r="151" spans="1:19" ht="12.75">
      <c r="A151" s="458"/>
      <c r="B151" s="461"/>
      <c r="C151" s="477"/>
      <c r="D151" s="460" t="s">
        <v>577</v>
      </c>
      <c r="E151" s="446">
        <v>2000</v>
      </c>
      <c r="F151" s="765">
        <v>0</v>
      </c>
      <c r="G151" s="448">
        <v>90003</v>
      </c>
      <c r="H151" s="704">
        <v>4210</v>
      </c>
      <c r="I151" s="449"/>
      <c r="J151" s="430"/>
      <c r="K151" s="430"/>
      <c r="L151" s="430"/>
      <c r="M151" s="430"/>
      <c r="N151" s="430"/>
      <c r="O151" s="430"/>
      <c r="P151" s="430"/>
      <c r="Q151" s="430"/>
      <c r="R151" s="430"/>
      <c r="S151" s="430"/>
    </row>
    <row r="152" spans="1:19" ht="12.75">
      <c r="A152" s="458"/>
      <c r="B152" s="461"/>
      <c r="C152" s="477"/>
      <c r="D152" s="460" t="s">
        <v>578</v>
      </c>
      <c r="E152" s="446">
        <v>400</v>
      </c>
      <c r="F152" s="765">
        <v>0</v>
      </c>
      <c r="G152" s="448">
        <v>90003</v>
      </c>
      <c r="H152" s="704">
        <v>4210</v>
      </c>
      <c r="I152" s="449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</row>
    <row r="153" spans="1:19" ht="12.75">
      <c r="A153" s="458"/>
      <c r="B153" s="461"/>
      <c r="C153" s="477"/>
      <c r="D153" s="460" t="s">
        <v>579</v>
      </c>
      <c r="E153" s="446">
        <v>600</v>
      </c>
      <c r="F153" s="765">
        <v>0</v>
      </c>
      <c r="G153" s="448">
        <v>90003</v>
      </c>
      <c r="H153" s="704">
        <v>4170</v>
      </c>
      <c r="I153" s="449"/>
      <c r="J153" s="430"/>
      <c r="K153" s="430"/>
      <c r="L153" s="430"/>
      <c r="M153" s="430"/>
      <c r="N153" s="430"/>
      <c r="O153" s="430"/>
      <c r="P153" s="430"/>
      <c r="Q153" s="430"/>
      <c r="R153" s="430"/>
      <c r="S153" s="430"/>
    </row>
    <row r="154" spans="1:19" ht="13.5" thickBot="1">
      <c r="A154" s="476"/>
      <c r="B154" s="464"/>
      <c r="C154" s="478"/>
      <c r="D154" s="466"/>
      <c r="E154" s="455">
        <f>SUM(E137:E153)</f>
        <v>22315</v>
      </c>
      <c r="F154" s="766">
        <f>SUM(F137:F153)</f>
        <v>6696.92</v>
      </c>
      <c r="G154" s="456"/>
      <c r="H154" s="456"/>
      <c r="I154" s="457"/>
      <c r="J154" s="430"/>
      <c r="K154" s="430"/>
      <c r="L154" s="430"/>
      <c r="M154" s="430"/>
      <c r="N154" s="430"/>
      <c r="O154" s="430"/>
      <c r="P154" s="430"/>
      <c r="Q154" s="430"/>
      <c r="R154" s="430"/>
      <c r="S154" s="430"/>
    </row>
    <row r="155" spans="1:19" ht="12.75">
      <c r="A155" s="458">
        <v>15</v>
      </c>
      <c r="B155" s="459" t="s">
        <v>309</v>
      </c>
      <c r="C155" s="471">
        <v>22315</v>
      </c>
      <c r="D155" s="460" t="s">
        <v>310</v>
      </c>
      <c r="E155" s="446">
        <v>1000</v>
      </c>
      <c r="F155" s="765">
        <v>998.42</v>
      </c>
      <c r="G155" s="448">
        <v>92109</v>
      </c>
      <c r="H155" s="704">
        <v>4210</v>
      </c>
      <c r="I155" s="449"/>
      <c r="J155" s="430"/>
      <c r="K155" s="430"/>
      <c r="L155" s="430"/>
      <c r="M155" s="430"/>
      <c r="N155" s="430"/>
      <c r="O155" s="430"/>
      <c r="P155" s="430"/>
      <c r="Q155" s="430"/>
      <c r="R155" s="430"/>
      <c r="S155" s="430"/>
    </row>
    <row r="156" spans="1:19" ht="12.75">
      <c r="A156" s="458"/>
      <c r="B156" s="461"/>
      <c r="C156" s="471"/>
      <c r="D156" s="460" t="s">
        <v>311</v>
      </c>
      <c r="E156" s="446">
        <v>1000</v>
      </c>
      <c r="F156" s="765">
        <v>0</v>
      </c>
      <c r="G156" s="448">
        <v>92109</v>
      </c>
      <c r="H156" s="704">
        <v>4210</v>
      </c>
      <c r="I156" s="449"/>
      <c r="J156" s="430"/>
      <c r="K156" s="430"/>
      <c r="L156" s="430"/>
      <c r="M156" s="430"/>
      <c r="N156" s="430"/>
      <c r="O156" s="430"/>
      <c r="P156" s="430"/>
      <c r="Q156" s="430"/>
      <c r="R156" s="430"/>
      <c r="S156" s="430"/>
    </row>
    <row r="157" spans="1:19" ht="12.75">
      <c r="A157" s="458"/>
      <c r="B157" s="461"/>
      <c r="C157" s="471"/>
      <c r="D157" s="460" t="s">
        <v>312</v>
      </c>
      <c r="E157" s="446">
        <v>300</v>
      </c>
      <c r="F157" s="765">
        <v>299.77</v>
      </c>
      <c r="G157" s="448">
        <v>92109</v>
      </c>
      <c r="H157" s="704">
        <v>4210</v>
      </c>
      <c r="I157" s="449"/>
      <c r="J157" s="430"/>
      <c r="K157" s="430"/>
      <c r="L157" s="430"/>
      <c r="M157" s="430"/>
      <c r="N157" s="430"/>
      <c r="O157" s="430"/>
      <c r="P157" s="430"/>
      <c r="Q157" s="430"/>
      <c r="R157" s="430"/>
      <c r="S157" s="430"/>
    </row>
    <row r="158" spans="1:19" ht="12.75">
      <c r="A158" s="458"/>
      <c r="B158" s="461"/>
      <c r="C158" s="471"/>
      <c r="D158" s="460" t="s">
        <v>313</v>
      </c>
      <c r="E158" s="446">
        <v>300</v>
      </c>
      <c r="F158" s="765">
        <v>0</v>
      </c>
      <c r="G158" s="448">
        <v>92109</v>
      </c>
      <c r="H158" s="704">
        <v>4210</v>
      </c>
      <c r="I158" s="449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/>
    </row>
    <row r="159" spans="1:19" ht="12.75">
      <c r="A159" s="458"/>
      <c r="B159" s="461"/>
      <c r="C159" s="471"/>
      <c r="D159" s="460" t="s">
        <v>314</v>
      </c>
      <c r="E159" s="446">
        <v>2000</v>
      </c>
      <c r="F159" s="765">
        <v>0</v>
      </c>
      <c r="G159" s="448">
        <v>90003</v>
      </c>
      <c r="H159" s="704">
        <v>4210</v>
      </c>
      <c r="I159" s="449"/>
      <c r="J159" s="430"/>
      <c r="K159" s="430"/>
      <c r="L159" s="430"/>
      <c r="M159" s="430"/>
      <c r="N159" s="430"/>
      <c r="O159" s="430"/>
      <c r="P159" s="430"/>
      <c r="Q159" s="430"/>
      <c r="R159" s="430"/>
      <c r="S159" s="430"/>
    </row>
    <row r="160" spans="1:19" ht="12.75">
      <c r="A160" s="458"/>
      <c r="B160" s="461"/>
      <c r="C160" s="471"/>
      <c r="D160" s="460" t="s">
        <v>580</v>
      </c>
      <c r="E160" s="446">
        <v>1500</v>
      </c>
      <c r="F160" s="765">
        <v>0</v>
      </c>
      <c r="G160" s="448">
        <v>90003</v>
      </c>
      <c r="H160" s="704">
        <v>4170</v>
      </c>
      <c r="I160" s="449"/>
      <c r="J160" s="430"/>
      <c r="K160" s="430"/>
      <c r="L160" s="430"/>
      <c r="M160" s="430"/>
      <c r="N160" s="430"/>
      <c r="O160" s="430"/>
      <c r="P160" s="430"/>
      <c r="Q160" s="430"/>
      <c r="R160" s="430"/>
      <c r="S160" s="430"/>
    </row>
    <row r="161" spans="1:19" ht="12.75">
      <c r="A161" s="458"/>
      <c r="B161" s="461"/>
      <c r="C161" s="471"/>
      <c r="D161" s="460" t="s">
        <v>581</v>
      </c>
      <c r="E161" s="446">
        <v>2500</v>
      </c>
      <c r="F161" s="765">
        <v>0</v>
      </c>
      <c r="G161" s="448">
        <v>92601</v>
      </c>
      <c r="H161" s="704">
        <v>4210</v>
      </c>
      <c r="I161" s="449"/>
      <c r="J161" s="430"/>
      <c r="K161" s="430"/>
      <c r="L161" s="430"/>
      <c r="M161" s="430"/>
      <c r="N161" s="430"/>
      <c r="O161" s="430"/>
      <c r="P161" s="430"/>
      <c r="Q161" s="430"/>
      <c r="R161" s="430"/>
      <c r="S161" s="430"/>
    </row>
    <row r="162" spans="1:19" ht="12.75">
      <c r="A162" s="458"/>
      <c r="B162" s="461"/>
      <c r="C162" s="471"/>
      <c r="D162" s="468" t="s">
        <v>500</v>
      </c>
      <c r="E162" s="446">
        <v>1037</v>
      </c>
      <c r="F162" s="765">
        <v>0</v>
      </c>
      <c r="G162" s="448">
        <v>90095</v>
      </c>
      <c r="H162" s="704">
        <v>4210</v>
      </c>
      <c r="I162" s="449"/>
      <c r="J162" s="430"/>
      <c r="K162" s="430"/>
      <c r="L162" s="430"/>
      <c r="M162" s="430"/>
      <c r="N162" s="430"/>
      <c r="O162" s="430"/>
      <c r="P162" s="430"/>
      <c r="Q162" s="430"/>
      <c r="R162" s="430"/>
      <c r="S162" s="430"/>
    </row>
    <row r="163" spans="1:19" ht="12.75">
      <c r="A163" s="458"/>
      <c r="B163" s="461"/>
      <c r="C163" s="471"/>
      <c r="D163" s="460" t="s">
        <v>582</v>
      </c>
      <c r="E163" s="446">
        <v>1000</v>
      </c>
      <c r="F163" s="765">
        <v>0</v>
      </c>
      <c r="G163" s="448">
        <v>92601</v>
      </c>
      <c r="H163" s="704">
        <v>4170</v>
      </c>
      <c r="I163" s="449"/>
      <c r="J163" s="430"/>
      <c r="K163" s="430"/>
      <c r="L163" s="430"/>
      <c r="M163" s="430"/>
      <c r="N163" s="430"/>
      <c r="O163" s="430"/>
      <c r="P163" s="430"/>
      <c r="Q163" s="430"/>
      <c r="R163" s="430"/>
      <c r="S163" s="430"/>
    </row>
    <row r="164" spans="1:19" ht="12.75">
      <c r="A164" s="458"/>
      <c r="B164" s="461"/>
      <c r="C164" s="471"/>
      <c r="D164" s="460" t="s">
        <v>583</v>
      </c>
      <c r="E164" s="446">
        <v>5378</v>
      </c>
      <c r="F164" s="765">
        <v>5289</v>
      </c>
      <c r="G164" s="448">
        <v>92601</v>
      </c>
      <c r="H164" s="704">
        <v>4210</v>
      </c>
      <c r="I164" s="449"/>
      <c r="J164" s="430"/>
      <c r="K164" s="430"/>
      <c r="L164" s="430"/>
      <c r="M164" s="430"/>
      <c r="N164" s="430"/>
      <c r="O164" s="430"/>
      <c r="P164" s="430"/>
      <c r="Q164" s="430"/>
      <c r="R164" s="430"/>
      <c r="S164" s="430"/>
    </row>
    <row r="165" spans="1:19" ht="12.75">
      <c r="A165" s="458"/>
      <c r="B165" s="461"/>
      <c r="C165" s="471"/>
      <c r="D165" s="460" t="s">
        <v>584</v>
      </c>
      <c r="E165" s="446">
        <v>1000</v>
      </c>
      <c r="F165" s="765">
        <v>0</v>
      </c>
      <c r="G165" s="448">
        <v>75412</v>
      </c>
      <c r="H165" s="704">
        <v>4210</v>
      </c>
      <c r="I165" s="449"/>
      <c r="J165" s="430"/>
      <c r="K165" s="430"/>
      <c r="L165" s="430"/>
      <c r="M165" s="430"/>
      <c r="N165" s="430"/>
      <c r="O165" s="430"/>
      <c r="P165" s="430"/>
      <c r="Q165" s="430"/>
      <c r="R165" s="430"/>
      <c r="S165" s="430"/>
    </row>
    <row r="166" spans="1:19" ht="12.75">
      <c r="A166" s="458"/>
      <c r="B166" s="461"/>
      <c r="C166" s="471"/>
      <c r="D166" s="460" t="s">
        <v>585</v>
      </c>
      <c r="E166" s="446">
        <v>800</v>
      </c>
      <c r="F166" s="765">
        <v>0</v>
      </c>
      <c r="G166" s="448">
        <v>92109</v>
      </c>
      <c r="H166" s="704">
        <v>4210</v>
      </c>
      <c r="I166" s="449"/>
      <c r="J166" s="430"/>
      <c r="K166" s="430"/>
      <c r="L166" s="430"/>
      <c r="M166" s="430"/>
      <c r="N166" s="430"/>
      <c r="O166" s="430"/>
      <c r="P166" s="430"/>
      <c r="Q166" s="430"/>
      <c r="R166" s="430"/>
      <c r="S166" s="430"/>
    </row>
    <row r="167" spans="1:19" ht="12.75">
      <c r="A167" s="458"/>
      <c r="B167" s="461"/>
      <c r="C167" s="471"/>
      <c r="D167" s="460" t="s">
        <v>586</v>
      </c>
      <c r="E167" s="446">
        <v>300</v>
      </c>
      <c r="F167" s="765">
        <v>0</v>
      </c>
      <c r="G167" s="448">
        <v>92109</v>
      </c>
      <c r="H167" s="704">
        <v>4210</v>
      </c>
      <c r="I167" s="449"/>
      <c r="J167" s="430"/>
      <c r="K167" s="430"/>
      <c r="L167" s="430"/>
      <c r="M167" s="430"/>
      <c r="N167" s="430"/>
      <c r="O167" s="430"/>
      <c r="P167" s="430"/>
      <c r="Q167" s="430"/>
      <c r="R167" s="430"/>
      <c r="S167" s="430"/>
    </row>
    <row r="168" spans="1:19" ht="12.75">
      <c r="A168" s="458"/>
      <c r="B168" s="461"/>
      <c r="C168" s="471"/>
      <c r="D168" s="460" t="s">
        <v>315</v>
      </c>
      <c r="E168" s="446">
        <v>500</v>
      </c>
      <c r="F168" s="765">
        <v>0</v>
      </c>
      <c r="G168" s="448">
        <v>92601</v>
      </c>
      <c r="H168" s="704">
        <v>4210</v>
      </c>
      <c r="I168" s="449"/>
      <c r="J168" s="430"/>
      <c r="K168" s="430"/>
      <c r="L168" s="430"/>
      <c r="M168" s="430"/>
      <c r="N168" s="430"/>
      <c r="O168" s="430"/>
      <c r="P168" s="430"/>
      <c r="Q168" s="430"/>
      <c r="R168" s="430"/>
      <c r="S168" s="430"/>
    </row>
    <row r="169" spans="1:19" ht="12.75">
      <c r="A169" s="458"/>
      <c r="B169" s="461"/>
      <c r="C169" s="471"/>
      <c r="D169" s="460" t="s">
        <v>587</v>
      </c>
      <c r="E169" s="446">
        <v>3700</v>
      </c>
      <c r="F169" s="765">
        <v>3199.99</v>
      </c>
      <c r="G169" s="448">
        <v>92109</v>
      </c>
      <c r="H169" s="704">
        <v>4210</v>
      </c>
      <c r="I169" s="449"/>
      <c r="J169" s="430"/>
      <c r="K169" s="430"/>
      <c r="L169" s="430"/>
      <c r="M169" s="430"/>
      <c r="N169" s="430"/>
      <c r="O169" s="430"/>
      <c r="P169" s="430"/>
      <c r="Q169" s="430"/>
      <c r="R169" s="430"/>
      <c r="S169" s="430"/>
    </row>
    <row r="170" spans="1:19" ht="13.5" thickBot="1">
      <c r="A170" s="476"/>
      <c r="B170" s="464"/>
      <c r="C170" s="474"/>
      <c r="D170" s="466"/>
      <c r="E170" s="455">
        <f>SUM(E155:E169)</f>
        <v>22315</v>
      </c>
      <c r="F170" s="766">
        <f>SUM(F155:F169)</f>
        <v>9787.18</v>
      </c>
      <c r="G170" s="456"/>
      <c r="H170" s="456"/>
      <c r="I170" s="475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</row>
    <row r="171" spans="1:19" ht="12.75">
      <c r="A171" s="442">
        <v>16</v>
      </c>
      <c r="B171" s="443" t="s">
        <v>316</v>
      </c>
      <c r="C171" s="471">
        <v>10667</v>
      </c>
      <c r="D171" s="445" t="s">
        <v>588</v>
      </c>
      <c r="E171" s="446">
        <v>7000</v>
      </c>
      <c r="F171" s="765">
        <v>7000</v>
      </c>
      <c r="G171" s="448">
        <v>90003</v>
      </c>
      <c r="H171" s="704">
        <v>6060</v>
      </c>
      <c r="I171" s="449"/>
      <c r="J171" s="430"/>
      <c r="K171" s="430"/>
      <c r="L171" s="430"/>
      <c r="M171" s="430"/>
      <c r="N171" s="430"/>
      <c r="O171" s="430"/>
      <c r="P171" s="430"/>
      <c r="Q171" s="430"/>
      <c r="R171" s="430"/>
      <c r="S171" s="430"/>
    </row>
    <row r="172" spans="1:19" ht="12.75">
      <c r="A172" s="442"/>
      <c r="B172" s="443"/>
      <c r="C172" s="471"/>
      <c r="D172" s="450" t="s">
        <v>530</v>
      </c>
      <c r="E172" s="446">
        <v>2000</v>
      </c>
      <c r="F172" s="765">
        <v>882.77</v>
      </c>
      <c r="G172" s="448">
        <v>90003</v>
      </c>
      <c r="H172" s="704">
        <v>4210</v>
      </c>
      <c r="I172" s="449"/>
      <c r="J172" s="430"/>
      <c r="K172" s="430"/>
      <c r="L172" s="430"/>
      <c r="M172" s="430"/>
      <c r="N172" s="430"/>
      <c r="O172" s="430"/>
      <c r="P172" s="430"/>
      <c r="Q172" s="430"/>
      <c r="R172" s="430"/>
      <c r="S172" s="430"/>
    </row>
    <row r="173" spans="1:19" ht="12.75">
      <c r="A173" s="442"/>
      <c r="B173" s="443"/>
      <c r="C173" s="471"/>
      <c r="D173" s="445" t="s">
        <v>589</v>
      </c>
      <c r="E173" s="446">
        <v>800</v>
      </c>
      <c r="F173" s="765">
        <v>0</v>
      </c>
      <c r="G173" s="448">
        <v>90003</v>
      </c>
      <c r="H173" s="704">
        <v>4170</v>
      </c>
      <c r="I173" s="449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</row>
    <row r="174" spans="1:19" ht="12.75">
      <c r="A174" s="442"/>
      <c r="B174" s="443"/>
      <c r="C174" s="471"/>
      <c r="D174" s="445" t="s">
        <v>317</v>
      </c>
      <c r="E174" s="446">
        <v>867</v>
      </c>
      <c r="F174" s="765">
        <v>400</v>
      </c>
      <c r="G174" s="448">
        <v>92109</v>
      </c>
      <c r="H174" s="704">
        <v>4210</v>
      </c>
      <c r="I174" s="449"/>
      <c r="J174" s="430"/>
      <c r="K174" s="430"/>
      <c r="L174" s="430"/>
      <c r="M174" s="430"/>
      <c r="N174" s="430"/>
      <c r="O174" s="430"/>
      <c r="P174" s="430"/>
      <c r="Q174" s="430"/>
      <c r="R174" s="430"/>
      <c r="S174" s="430"/>
    </row>
    <row r="175" spans="1:19" ht="13.5" thickBot="1">
      <c r="A175" s="451"/>
      <c r="B175" s="452"/>
      <c r="C175" s="482"/>
      <c r="D175" s="454"/>
      <c r="E175" s="455">
        <f>SUM(E171:E174)</f>
        <v>10667</v>
      </c>
      <c r="F175" s="766">
        <f>SUM(F171:F174)</f>
        <v>8282.77</v>
      </c>
      <c r="G175" s="456"/>
      <c r="H175" s="470"/>
      <c r="I175" s="457"/>
      <c r="J175" s="430"/>
      <c r="K175" s="430"/>
      <c r="L175" s="430"/>
      <c r="M175" s="430"/>
      <c r="N175" s="430"/>
      <c r="O175" s="430"/>
      <c r="P175" s="430"/>
      <c r="Q175" s="430"/>
      <c r="R175" s="430"/>
      <c r="S175" s="430"/>
    </row>
    <row r="176" spans="1:19" ht="12.75">
      <c r="A176" s="458">
        <v>17</v>
      </c>
      <c r="B176" s="490" t="s">
        <v>318</v>
      </c>
      <c r="C176" s="491">
        <v>9127</v>
      </c>
      <c r="D176" s="492" t="s">
        <v>590</v>
      </c>
      <c r="E176" s="493">
        <v>2000</v>
      </c>
      <c r="F176" s="769">
        <v>1999</v>
      </c>
      <c r="G176" s="494">
        <v>90003</v>
      </c>
      <c r="H176" s="708">
        <v>4210</v>
      </c>
      <c r="I176" s="441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</row>
    <row r="177" spans="1:19" ht="12.75">
      <c r="A177" s="458"/>
      <c r="B177" s="490"/>
      <c r="C177" s="491"/>
      <c r="D177" s="492" t="s">
        <v>591</v>
      </c>
      <c r="E177" s="493">
        <v>1000</v>
      </c>
      <c r="F177" s="769">
        <v>0</v>
      </c>
      <c r="G177" s="494">
        <v>90003</v>
      </c>
      <c r="H177" s="708">
        <v>4170</v>
      </c>
      <c r="I177" s="441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</row>
    <row r="178" spans="1:19" ht="12.75">
      <c r="A178" s="458"/>
      <c r="B178" s="490"/>
      <c r="C178" s="491"/>
      <c r="D178" s="492" t="s">
        <v>592</v>
      </c>
      <c r="E178" s="493">
        <v>300</v>
      </c>
      <c r="F178" s="769">
        <v>300</v>
      </c>
      <c r="G178" s="494">
        <v>60095</v>
      </c>
      <c r="H178" s="708">
        <v>4210</v>
      </c>
      <c r="I178" s="441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</row>
    <row r="179" spans="1:19" ht="12.75">
      <c r="A179" s="458"/>
      <c r="B179" s="490"/>
      <c r="C179" s="491"/>
      <c r="D179" s="492" t="s">
        <v>593</v>
      </c>
      <c r="E179" s="493">
        <v>400</v>
      </c>
      <c r="F179" s="769">
        <v>400</v>
      </c>
      <c r="G179" s="494">
        <v>90095</v>
      </c>
      <c r="H179" s="708">
        <v>4210</v>
      </c>
      <c r="I179" s="441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</row>
    <row r="180" spans="1:19" ht="12.75">
      <c r="A180" s="458"/>
      <c r="B180" s="490"/>
      <c r="C180" s="491"/>
      <c r="D180" s="492" t="s">
        <v>594</v>
      </c>
      <c r="E180" s="493">
        <v>100</v>
      </c>
      <c r="F180" s="769">
        <v>95.35</v>
      </c>
      <c r="G180" s="494">
        <v>90095</v>
      </c>
      <c r="H180" s="708">
        <v>4210</v>
      </c>
      <c r="I180" s="441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</row>
    <row r="181" spans="1:19" ht="12.75">
      <c r="A181" s="458"/>
      <c r="B181" s="490"/>
      <c r="C181" s="491"/>
      <c r="D181" s="492" t="s">
        <v>595</v>
      </c>
      <c r="E181" s="493">
        <v>400</v>
      </c>
      <c r="F181" s="769">
        <v>302</v>
      </c>
      <c r="G181" s="494">
        <v>90003</v>
      </c>
      <c r="H181" s="708">
        <v>4210</v>
      </c>
      <c r="I181" s="441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</row>
    <row r="182" spans="1:19" ht="12.75">
      <c r="A182" s="458"/>
      <c r="B182" s="490"/>
      <c r="C182" s="491"/>
      <c r="D182" s="492" t="s">
        <v>596</v>
      </c>
      <c r="E182" s="493">
        <v>4927</v>
      </c>
      <c r="F182" s="769">
        <v>4927</v>
      </c>
      <c r="G182" s="494">
        <v>90095</v>
      </c>
      <c r="H182" s="708">
        <v>6060</v>
      </c>
      <c r="I182" s="441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</row>
    <row r="183" spans="1:9" s="709" customFormat="1" ht="13.5" thickBot="1">
      <c r="A183" s="495"/>
      <c r="B183" s="464"/>
      <c r="C183" s="478"/>
      <c r="D183" s="466"/>
      <c r="E183" s="455">
        <f>SUM(E176:E182)</f>
        <v>9127</v>
      </c>
      <c r="F183" s="766">
        <f>SUM(F176:F182)</f>
        <v>8023.35</v>
      </c>
      <c r="G183" s="456"/>
      <c r="H183" s="470"/>
      <c r="I183" s="457"/>
    </row>
    <row r="184" spans="1:9" s="709" customFormat="1" ht="25.5">
      <c r="A184" s="458">
        <v>18</v>
      </c>
      <c r="B184" s="459" t="s">
        <v>319</v>
      </c>
      <c r="C184" s="471">
        <v>8881</v>
      </c>
      <c r="D184" s="468" t="s">
        <v>597</v>
      </c>
      <c r="E184" s="446">
        <v>7000</v>
      </c>
      <c r="F184" s="765">
        <v>0</v>
      </c>
      <c r="G184" s="448">
        <v>92109</v>
      </c>
      <c r="H184" s="704">
        <v>4270</v>
      </c>
      <c r="I184" s="449"/>
    </row>
    <row r="185" spans="1:9" s="709" customFormat="1" ht="12.75">
      <c r="A185" s="458"/>
      <c r="B185" s="459"/>
      <c r="C185" s="471"/>
      <c r="D185" s="460" t="s">
        <v>598</v>
      </c>
      <c r="E185" s="446">
        <v>500</v>
      </c>
      <c r="F185" s="765">
        <v>499.04</v>
      </c>
      <c r="G185" s="448">
        <v>90003</v>
      </c>
      <c r="H185" s="704">
        <v>4210</v>
      </c>
      <c r="I185" s="449"/>
    </row>
    <row r="186" spans="1:9" s="709" customFormat="1" ht="12.75">
      <c r="A186" s="458"/>
      <c r="B186" s="459"/>
      <c r="C186" s="471"/>
      <c r="D186" s="460" t="s">
        <v>303</v>
      </c>
      <c r="E186" s="446">
        <v>881</v>
      </c>
      <c r="F186" s="765">
        <v>200</v>
      </c>
      <c r="G186" s="448">
        <v>90003</v>
      </c>
      <c r="H186" s="704">
        <v>4210</v>
      </c>
      <c r="I186" s="449"/>
    </row>
    <row r="187" spans="1:9" s="709" customFormat="1" ht="12.75">
      <c r="A187" s="458"/>
      <c r="B187" s="459"/>
      <c r="C187" s="471"/>
      <c r="D187" s="460" t="s">
        <v>599</v>
      </c>
      <c r="E187" s="487">
        <v>500</v>
      </c>
      <c r="F187" s="768">
        <v>500</v>
      </c>
      <c r="G187" s="488">
        <v>90003</v>
      </c>
      <c r="H187" s="707">
        <v>4210</v>
      </c>
      <c r="I187" s="449"/>
    </row>
    <row r="188" spans="1:9" s="709" customFormat="1" ht="13.5" thickBot="1">
      <c r="A188" s="495"/>
      <c r="B188" s="496"/>
      <c r="C188" s="478"/>
      <c r="D188" s="466"/>
      <c r="E188" s="455">
        <f>SUM(E184:E187)</f>
        <v>8881</v>
      </c>
      <c r="F188" s="766">
        <f>SUM(F184:F187)</f>
        <v>1199.04</v>
      </c>
      <c r="G188" s="456"/>
      <c r="H188" s="470"/>
      <c r="I188" s="457"/>
    </row>
    <row r="189" spans="1:9" s="709" customFormat="1" ht="25.5">
      <c r="A189" s="442">
        <v>19</v>
      </c>
      <c r="B189" s="443" t="s">
        <v>320</v>
      </c>
      <c r="C189" s="471">
        <v>22315</v>
      </c>
      <c r="D189" s="450" t="s">
        <v>600</v>
      </c>
      <c r="E189" s="446">
        <v>4000</v>
      </c>
      <c r="F189" s="765">
        <v>0</v>
      </c>
      <c r="G189" s="448">
        <v>92109</v>
      </c>
      <c r="H189" s="704">
        <v>4210</v>
      </c>
      <c r="I189" s="449"/>
    </row>
    <row r="190" spans="1:19" ht="25.5">
      <c r="A190" s="442"/>
      <c r="B190" s="443"/>
      <c r="C190" s="471"/>
      <c r="D190" s="450" t="s">
        <v>601</v>
      </c>
      <c r="E190" s="446">
        <v>2000</v>
      </c>
      <c r="F190" s="765">
        <v>0</v>
      </c>
      <c r="G190" s="448">
        <v>92109</v>
      </c>
      <c r="H190" s="704">
        <v>4300</v>
      </c>
      <c r="I190" s="449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</row>
    <row r="191" spans="1:19" ht="12.75">
      <c r="A191" s="442"/>
      <c r="B191" s="443"/>
      <c r="C191" s="471"/>
      <c r="D191" s="450" t="s">
        <v>602</v>
      </c>
      <c r="E191" s="446">
        <v>900</v>
      </c>
      <c r="F191" s="765">
        <v>474.01</v>
      </c>
      <c r="G191" s="448">
        <v>90003</v>
      </c>
      <c r="H191" s="704">
        <v>4210</v>
      </c>
      <c r="I191" s="449"/>
      <c r="J191" s="430"/>
      <c r="K191" s="430"/>
      <c r="L191" s="430"/>
      <c r="M191" s="430"/>
      <c r="N191" s="430"/>
      <c r="O191" s="430"/>
      <c r="P191" s="430"/>
      <c r="Q191" s="430"/>
      <c r="R191" s="430"/>
      <c r="S191" s="430"/>
    </row>
    <row r="192" spans="1:19" ht="12.75">
      <c r="A192" s="442"/>
      <c r="B192" s="443"/>
      <c r="C192" s="471"/>
      <c r="D192" s="450" t="s">
        <v>603</v>
      </c>
      <c r="E192" s="446">
        <v>2600</v>
      </c>
      <c r="F192" s="765">
        <v>0</v>
      </c>
      <c r="G192" s="448">
        <v>90003</v>
      </c>
      <c r="H192" s="704">
        <v>4170</v>
      </c>
      <c r="I192" s="449"/>
      <c r="J192" s="430"/>
      <c r="K192" s="430"/>
      <c r="L192" s="430"/>
      <c r="M192" s="430"/>
      <c r="N192" s="430"/>
      <c r="O192" s="430"/>
      <c r="P192" s="430"/>
      <c r="Q192" s="430"/>
      <c r="R192" s="430"/>
      <c r="S192" s="430"/>
    </row>
    <row r="193" spans="1:19" ht="12.75">
      <c r="A193" s="442"/>
      <c r="B193" s="443"/>
      <c r="C193" s="471"/>
      <c r="D193" s="450" t="s">
        <v>604</v>
      </c>
      <c r="E193" s="446">
        <v>4000</v>
      </c>
      <c r="F193" s="765">
        <v>0</v>
      </c>
      <c r="G193" s="448">
        <v>92109</v>
      </c>
      <c r="H193" s="704">
        <v>4210</v>
      </c>
      <c r="I193" s="449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</row>
    <row r="194" spans="1:19" ht="12.75">
      <c r="A194" s="442"/>
      <c r="B194" s="443"/>
      <c r="C194" s="471"/>
      <c r="D194" s="450" t="s">
        <v>605</v>
      </c>
      <c r="E194" s="446">
        <v>3380</v>
      </c>
      <c r="F194" s="765">
        <v>433.25</v>
      </c>
      <c r="G194" s="448">
        <v>92109</v>
      </c>
      <c r="H194" s="704">
        <v>4210</v>
      </c>
      <c r="I194" s="449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</row>
    <row r="195" spans="1:19" ht="12.75">
      <c r="A195" s="442"/>
      <c r="B195" s="443"/>
      <c r="C195" s="471"/>
      <c r="D195" s="450" t="s">
        <v>605</v>
      </c>
      <c r="E195" s="446">
        <v>620</v>
      </c>
      <c r="F195" s="765">
        <v>0</v>
      </c>
      <c r="G195" s="448">
        <v>92109</v>
      </c>
      <c r="H195" s="704">
        <v>4170</v>
      </c>
      <c r="I195" s="449"/>
      <c r="J195" s="430"/>
      <c r="K195" s="430"/>
      <c r="L195" s="430"/>
      <c r="M195" s="430"/>
      <c r="N195" s="430"/>
      <c r="O195" s="430"/>
      <c r="P195" s="430"/>
      <c r="Q195" s="430"/>
      <c r="R195" s="430"/>
      <c r="S195" s="430"/>
    </row>
    <row r="196" spans="1:19" ht="12.75">
      <c r="A196" s="442"/>
      <c r="B196" s="443"/>
      <c r="C196" s="471"/>
      <c r="D196" s="450" t="s">
        <v>606</v>
      </c>
      <c r="E196" s="446">
        <v>4815</v>
      </c>
      <c r="F196" s="765">
        <v>0</v>
      </c>
      <c r="G196" s="448">
        <v>90095</v>
      </c>
      <c r="H196" s="704">
        <v>6060</v>
      </c>
      <c r="I196" s="449"/>
      <c r="J196" s="430"/>
      <c r="K196" s="430"/>
      <c r="L196" s="430"/>
      <c r="M196" s="430"/>
      <c r="N196" s="430"/>
      <c r="O196" s="430"/>
      <c r="P196" s="430"/>
      <c r="Q196" s="430"/>
      <c r="R196" s="430"/>
      <c r="S196" s="430"/>
    </row>
    <row r="197" spans="1:19" ht="13.5" thickBot="1">
      <c r="A197" s="451"/>
      <c r="B197" s="452"/>
      <c r="C197" s="478"/>
      <c r="D197" s="454"/>
      <c r="E197" s="455">
        <f>SUM(E189:E196)</f>
        <v>22315</v>
      </c>
      <c r="F197" s="766">
        <f>SUM(F189:F196)</f>
        <v>907.26</v>
      </c>
      <c r="G197" s="456"/>
      <c r="H197" s="470"/>
      <c r="I197" s="457"/>
      <c r="J197" s="430"/>
      <c r="K197" s="430"/>
      <c r="L197" s="430"/>
      <c r="M197" s="430"/>
      <c r="N197" s="430"/>
      <c r="O197" s="430"/>
      <c r="P197" s="430"/>
      <c r="Q197" s="430"/>
      <c r="R197" s="430"/>
      <c r="S197" s="430"/>
    </row>
    <row r="198" spans="1:19" ht="12.75">
      <c r="A198" s="483">
        <v>20</v>
      </c>
      <c r="B198" s="484" t="s">
        <v>321</v>
      </c>
      <c r="C198" s="472">
        <v>7364</v>
      </c>
      <c r="D198" s="445" t="s">
        <v>322</v>
      </c>
      <c r="E198" s="446">
        <v>900</v>
      </c>
      <c r="F198" s="765">
        <v>0</v>
      </c>
      <c r="G198" s="448">
        <v>90003</v>
      </c>
      <c r="H198" s="704">
        <v>4170</v>
      </c>
      <c r="I198" s="449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</row>
    <row r="199" spans="1:19" ht="12.75">
      <c r="A199" s="483"/>
      <c r="B199" s="484"/>
      <c r="C199" s="472"/>
      <c r="D199" s="445" t="s">
        <v>607</v>
      </c>
      <c r="E199" s="446">
        <v>1000</v>
      </c>
      <c r="F199" s="765">
        <v>103</v>
      </c>
      <c r="G199" s="448">
        <v>90003</v>
      </c>
      <c r="H199" s="704">
        <v>4210</v>
      </c>
      <c r="I199" s="449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</row>
    <row r="200" spans="1:19" ht="12.75">
      <c r="A200" s="483"/>
      <c r="B200" s="484"/>
      <c r="C200" s="472"/>
      <c r="D200" s="450" t="s">
        <v>608</v>
      </c>
      <c r="E200" s="446">
        <v>3000</v>
      </c>
      <c r="F200" s="765">
        <v>0</v>
      </c>
      <c r="G200" s="448">
        <v>90095</v>
      </c>
      <c r="H200" s="704">
        <v>4210</v>
      </c>
      <c r="I200" s="449"/>
      <c r="J200" s="430"/>
      <c r="K200" s="430"/>
      <c r="L200" s="430"/>
      <c r="M200" s="430"/>
      <c r="N200" s="430"/>
      <c r="O200" s="430"/>
      <c r="P200" s="430"/>
      <c r="Q200" s="430"/>
      <c r="R200" s="430"/>
      <c r="S200" s="430"/>
    </row>
    <row r="201" spans="1:19" ht="12.75">
      <c r="A201" s="483"/>
      <c r="B201" s="484"/>
      <c r="C201" s="472"/>
      <c r="D201" s="445" t="s">
        <v>323</v>
      </c>
      <c r="E201" s="446">
        <v>1500</v>
      </c>
      <c r="F201" s="765">
        <v>0</v>
      </c>
      <c r="G201" s="448">
        <v>92109</v>
      </c>
      <c r="H201" s="704">
        <v>4210</v>
      </c>
      <c r="I201" s="449"/>
      <c r="J201" s="430"/>
      <c r="K201" s="430"/>
      <c r="L201" s="430"/>
      <c r="M201" s="430"/>
      <c r="N201" s="430"/>
      <c r="O201" s="430"/>
      <c r="P201" s="430"/>
      <c r="Q201" s="430"/>
      <c r="R201" s="430"/>
      <c r="S201" s="430"/>
    </row>
    <row r="202" spans="1:19" ht="12.75">
      <c r="A202" s="483"/>
      <c r="B202" s="484"/>
      <c r="C202" s="472"/>
      <c r="D202" s="445" t="s">
        <v>609</v>
      </c>
      <c r="E202" s="446">
        <v>500</v>
      </c>
      <c r="F202" s="765">
        <v>0</v>
      </c>
      <c r="G202" s="448">
        <v>90095</v>
      </c>
      <c r="H202" s="704">
        <v>4210</v>
      </c>
      <c r="I202" s="449"/>
      <c r="J202" s="430"/>
      <c r="K202" s="430"/>
      <c r="L202" s="430"/>
      <c r="M202" s="430"/>
      <c r="N202" s="430"/>
      <c r="O202" s="430"/>
      <c r="P202" s="430"/>
      <c r="Q202" s="430"/>
      <c r="R202" s="430"/>
      <c r="S202" s="430"/>
    </row>
    <row r="203" spans="1:19" ht="12.75">
      <c r="A203" s="483"/>
      <c r="B203" s="497"/>
      <c r="C203" s="472"/>
      <c r="D203" s="445" t="s">
        <v>610</v>
      </c>
      <c r="E203" s="487">
        <v>464</v>
      </c>
      <c r="F203" s="768">
        <v>0</v>
      </c>
      <c r="G203" s="488">
        <v>60095</v>
      </c>
      <c r="H203" s="707">
        <v>4210</v>
      </c>
      <c r="I203" s="449"/>
      <c r="J203" s="430"/>
      <c r="K203" s="430"/>
      <c r="L203" s="430"/>
      <c r="M203" s="430"/>
      <c r="N203" s="430"/>
      <c r="O203" s="430"/>
      <c r="P203" s="430"/>
      <c r="Q203" s="430"/>
      <c r="R203" s="430"/>
      <c r="S203" s="430"/>
    </row>
    <row r="204" spans="1:19" ht="13.5" thickBot="1">
      <c r="A204" s="498"/>
      <c r="B204" s="481"/>
      <c r="C204" s="499"/>
      <c r="D204" s="466"/>
      <c r="E204" s="455">
        <f>SUM(E198:E203)</f>
        <v>7364</v>
      </c>
      <c r="F204" s="766">
        <f>SUM(F198:F203)</f>
        <v>103</v>
      </c>
      <c r="G204" s="456"/>
      <c r="H204" s="470"/>
      <c r="I204" s="457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</row>
    <row r="205" spans="1:19" ht="12.75">
      <c r="A205" s="458">
        <v>21</v>
      </c>
      <c r="B205" s="459" t="s">
        <v>324</v>
      </c>
      <c r="C205" s="444">
        <v>9707</v>
      </c>
      <c r="D205" s="460" t="s">
        <v>611</v>
      </c>
      <c r="E205" s="446">
        <v>800</v>
      </c>
      <c r="F205" s="765">
        <v>102.4</v>
      </c>
      <c r="G205" s="448">
        <v>90003</v>
      </c>
      <c r="H205" s="704">
        <v>4210</v>
      </c>
      <c r="I205" s="449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</row>
    <row r="206" spans="1:19" ht="12.75">
      <c r="A206" s="458"/>
      <c r="B206" s="459"/>
      <c r="C206" s="444"/>
      <c r="D206" s="460" t="s">
        <v>612</v>
      </c>
      <c r="E206" s="446">
        <v>907</v>
      </c>
      <c r="F206" s="765">
        <v>430.99</v>
      </c>
      <c r="G206" s="448">
        <v>90003</v>
      </c>
      <c r="H206" s="704">
        <v>4210</v>
      </c>
      <c r="I206" s="449"/>
      <c r="J206" s="430"/>
      <c r="K206" s="430"/>
      <c r="L206" s="430"/>
      <c r="M206" s="430"/>
      <c r="N206" s="430"/>
      <c r="O206" s="430"/>
      <c r="P206" s="430"/>
      <c r="Q206" s="430"/>
      <c r="R206" s="430"/>
      <c r="S206" s="430"/>
    </row>
    <row r="207" spans="1:19" ht="12.75">
      <c r="A207" s="458"/>
      <c r="B207" s="461"/>
      <c r="C207" s="444"/>
      <c r="D207" s="468" t="s">
        <v>325</v>
      </c>
      <c r="E207" s="446">
        <v>2000</v>
      </c>
      <c r="F207" s="765">
        <v>701.76</v>
      </c>
      <c r="G207" s="448">
        <v>92109</v>
      </c>
      <c r="H207" s="704">
        <v>4210</v>
      </c>
      <c r="I207" s="449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</row>
    <row r="208" spans="1:19" ht="12.75">
      <c r="A208" s="458"/>
      <c r="B208" s="461"/>
      <c r="C208" s="444"/>
      <c r="D208" s="460" t="s">
        <v>613</v>
      </c>
      <c r="E208" s="446">
        <v>4000</v>
      </c>
      <c r="F208" s="765">
        <v>0</v>
      </c>
      <c r="G208" s="448">
        <v>92109</v>
      </c>
      <c r="H208" s="704">
        <v>4210</v>
      </c>
      <c r="I208" s="449"/>
      <c r="J208" s="430"/>
      <c r="K208" s="430"/>
      <c r="L208" s="430"/>
      <c r="M208" s="430"/>
      <c r="N208" s="430"/>
      <c r="O208" s="430"/>
      <c r="P208" s="430"/>
      <c r="Q208" s="430"/>
      <c r="R208" s="430"/>
      <c r="S208" s="430"/>
    </row>
    <row r="209" spans="1:19" ht="12.75">
      <c r="A209" s="458"/>
      <c r="B209" s="461"/>
      <c r="C209" s="444"/>
      <c r="D209" s="460" t="s">
        <v>614</v>
      </c>
      <c r="E209" s="487">
        <v>2000</v>
      </c>
      <c r="F209" s="768">
        <v>0</v>
      </c>
      <c r="G209" s="488">
        <v>90095</v>
      </c>
      <c r="H209" s="707">
        <v>4210</v>
      </c>
      <c r="I209" s="449"/>
      <c r="J209" s="430"/>
      <c r="K209" s="430"/>
      <c r="L209" s="430"/>
      <c r="M209" s="430"/>
      <c r="N209" s="430"/>
      <c r="O209" s="430"/>
      <c r="P209" s="430"/>
      <c r="Q209" s="430"/>
      <c r="R209" s="430"/>
      <c r="S209" s="430"/>
    </row>
    <row r="210" spans="1:19" ht="13.5" thickBot="1">
      <c r="A210" s="476"/>
      <c r="B210" s="464"/>
      <c r="C210" s="500"/>
      <c r="D210" s="466"/>
      <c r="E210" s="455">
        <f>SUM(E205:E209)</f>
        <v>9707</v>
      </c>
      <c r="F210" s="766">
        <f>SUM(F205:F209)</f>
        <v>1235.15</v>
      </c>
      <c r="G210" s="456"/>
      <c r="H210" s="470"/>
      <c r="I210" s="457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</row>
    <row r="211" spans="1:19" ht="12.75">
      <c r="A211" s="458">
        <v>22</v>
      </c>
      <c r="B211" s="459" t="s">
        <v>326</v>
      </c>
      <c r="C211" s="444">
        <v>9774</v>
      </c>
      <c r="D211" s="460" t="s">
        <v>518</v>
      </c>
      <c r="E211" s="446">
        <v>1250</v>
      </c>
      <c r="F211" s="765">
        <v>0</v>
      </c>
      <c r="G211" s="448">
        <v>90003</v>
      </c>
      <c r="H211" s="704">
        <v>4170</v>
      </c>
      <c r="I211" s="449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</row>
    <row r="212" spans="1:19" ht="12.75">
      <c r="A212" s="458"/>
      <c r="B212" s="459"/>
      <c r="C212" s="444"/>
      <c r="D212" s="460" t="s">
        <v>615</v>
      </c>
      <c r="E212" s="446">
        <v>1750</v>
      </c>
      <c r="F212" s="765">
        <v>406.3</v>
      </c>
      <c r="G212" s="448">
        <v>90003</v>
      </c>
      <c r="H212" s="704">
        <v>4210</v>
      </c>
      <c r="I212" s="449"/>
      <c r="J212" s="430"/>
      <c r="K212" s="430"/>
      <c r="L212" s="430"/>
      <c r="M212" s="430"/>
      <c r="N212" s="430"/>
      <c r="O212" s="430"/>
      <c r="P212" s="430"/>
      <c r="Q212" s="430"/>
      <c r="R212" s="430"/>
      <c r="S212" s="430"/>
    </row>
    <row r="213" spans="1:19" ht="12.75">
      <c r="A213" s="458"/>
      <c r="B213" s="459"/>
      <c r="C213" s="444"/>
      <c r="D213" s="460" t="s">
        <v>616</v>
      </c>
      <c r="E213" s="446">
        <v>5000</v>
      </c>
      <c r="F213" s="765">
        <v>0</v>
      </c>
      <c r="G213" s="448">
        <v>92601</v>
      </c>
      <c r="H213" s="704">
        <v>4210</v>
      </c>
      <c r="I213" s="449"/>
      <c r="J213" s="430"/>
      <c r="K213" s="430"/>
      <c r="L213" s="430"/>
      <c r="M213" s="430"/>
      <c r="N213" s="430"/>
      <c r="O213" s="430"/>
      <c r="P213" s="430"/>
      <c r="Q213" s="430"/>
      <c r="R213" s="430"/>
      <c r="S213" s="430"/>
    </row>
    <row r="214" spans="1:19" ht="12.75">
      <c r="A214" s="458"/>
      <c r="B214" s="461"/>
      <c r="C214" s="444"/>
      <c r="D214" s="460" t="s">
        <v>617</v>
      </c>
      <c r="E214" s="446">
        <v>1000</v>
      </c>
      <c r="F214" s="765">
        <v>996.22</v>
      </c>
      <c r="G214" s="448">
        <v>90095</v>
      </c>
      <c r="H214" s="704">
        <v>4210</v>
      </c>
      <c r="I214" s="449"/>
      <c r="J214" s="430"/>
      <c r="K214" s="430"/>
      <c r="L214" s="430"/>
      <c r="M214" s="430"/>
      <c r="N214" s="430"/>
      <c r="O214" s="430"/>
      <c r="P214" s="430"/>
      <c r="Q214" s="430"/>
      <c r="R214" s="430"/>
      <c r="S214" s="430"/>
    </row>
    <row r="215" spans="1:19" ht="12.75">
      <c r="A215" s="458"/>
      <c r="B215" s="461"/>
      <c r="C215" s="444"/>
      <c r="D215" s="460" t="s">
        <v>618</v>
      </c>
      <c r="E215" s="446">
        <v>774</v>
      </c>
      <c r="F215" s="765">
        <v>405.9</v>
      </c>
      <c r="G215" s="448">
        <v>92109</v>
      </c>
      <c r="H215" s="704">
        <v>4210</v>
      </c>
      <c r="I215" s="449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</row>
    <row r="216" spans="1:19" ht="13.5" thickBot="1">
      <c r="A216" s="476"/>
      <c r="B216" s="464"/>
      <c r="C216" s="500"/>
      <c r="D216" s="466"/>
      <c r="E216" s="455">
        <f>SUM(E211:E215)</f>
        <v>9774</v>
      </c>
      <c r="F216" s="766">
        <f>SUM(F211:F215)</f>
        <v>1808.42</v>
      </c>
      <c r="G216" s="456"/>
      <c r="H216" s="470"/>
      <c r="I216" s="457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</row>
    <row r="217" spans="1:19" ht="38.25">
      <c r="A217" s="458">
        <v>23</v>
      </c>
      <c r="B217" s="459" t="s">
        <v>327</v>
      </c>
      <c r="C217" s="444">
        <v>10042</v>
      </c>
      <c r="D217" s="468" t="s">
        <v>619</v>
      </c>
      <c r="E217" s="446">
        <v>7000</v>
      </c>
      <c r="F217" s="765">
        <v>0</v>
      </c>
      <c r="G217" s="448">
        <v>92601</v>
      </c>
      <c r="H217" s="704">
        <v>6050</v>
      </c>
      <c r="I217" s="449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</row>
    <row r="218" spans="1:19" ht="12.75">
      <c r="A218" s="458"/>
      <c r="B218" s="459"/>
      <c r="C218" s="444"/>
      <c r="D218" s="460" t="s">
        <v>620</v>
      </c>
      <c r="E218" s="446">
        <v>1000</v>
      </c>
      <c r="F218" s="765">
        <v>0</v>
      </c>
      <c r="G218" s="448">
        <v>92109</v>
      </c>
      <c r="H218" s="704">
        <v>4210</v>
      </c>
      <c r="I218" s="449"/>
      <c r="J218" s="430"/>
      <c r="K218" s="430"/>
      <c r="L218" s="430"/>
      <c r="M218" s="430"/>
      <c r="N218" s="430"/>
      <c r="O218" s="430"/>
      <c r="P218" s="430"/>
      <c r="Q218" s="430"/>
      <c r="R218" s="430"/>
      <c r="S218" s="430"/>
    </row>
    <row r="219" spans="1:19" ht="12.75">
      <c r="A219" s="458"/>
      <c r="B219" s="459"/>
      <c r="C219" s="444"/>
      <c r="D219" s="460" t="s">
        <v>621</v>
      </c>
      <c r="E219" s="446">
        <v>1000</v>
      </c>
      <c r="F219" s="765">
        <v>1000</v>
      </c>
      <c r="G219" s="448">
        <v>90003</v>
      </c>
      <c r="H219" s="704">
        <v>4170</v>
      </c>
      <c r="I219" s="449"/>
      <c r="J219" s="430"/>
      <c r="K219" s="430"/>
      <c r="L219" s="430"/>
      <c r="M219" s="430"/>
      <c r="N219" s="430"/>
      <c r="O219" s="430"/>
      <c r="P219" s="430"/>
      <c r="Q219" s="430"/>
      <c r="R219" s="430"/>
      <c r="S219" s="430"/>
    </row>
    <row r="220" spans="1:19" ht="12.75">
      <c r="A220" s="458"/>
      <c r="B220" s="459"/>
      <c r="C220" s="444"/>
      <c r="D220" s="460" t="s">
        <v>622</v>
      </c>
      <c r="E220" s="446">
        <v>500</v>
      </c>
      <c r="F220" s="765">
        <v>0</v>
      </c>
      <c r="G220" s="448">
        <v>92109</v>
      </c>
      <c r="H220" s="704">
        <v>4210</v>
      </c>
      <c r="I220" s="449"/>
      <c r="J220" s="430"/>
      <c r="K220" s="430"/>
      <c r="L220" s="430"/>
      <c r="M220" s="430"/>
      <c r="N220" s="430"/>
      <c r="O220" s="430"/>
      <c r="P220" s="430"/>
      <c r="Q220" s="430"/>
      <c r="R220" s="430"/>
      <c r="S220" s="430"/>
    </row>
    <row r="221" spans="1:19" ht="12.75">
      <c r="A221" s="458"/>
      <c r="B221" s="459"/>
      <c r="C221" s="444"/>
      <c r="D221" s="460" t="s">
        <v>623</v>
      </c>
      <c r="E221" s="446">
        <v>542</v>
      </c>
      <c r="F221" s="765">
        <v>0</v>
      </c>
      <c r="G221" s="448">
        <v>92109</v>
      </c>
      <c r="H221" s="704">
        <v>4210</v>
      </c>
      <c r="I221" s="449"/>
      <c r="J221" s="430"/>
      <c r="K221" s="430"/>
      <c r="L221" s="430"/>
      <c r="M221" s="430"/>
      <c r="N221" s="430"/>
      <c r="O221" s="430"/>
      <c r="P221" s="430"/>
      <c r="Q221" s="430"/>
      <c r="R221" s="430"/>
      <c r="S221" s="430"/>
    </row>
    <row r="222" spans="1:19" ht="13.5" thickBot="1">
      <c r="A222" s="476"/>
      <c r="B222" s="464"/>
      <c r="C222" s="500"/>
      <c r="D222" s="466"/>
      <c r="E222" s="455">
        <f>SUM(E217:E221)</f>
        <v>10042</v>
      </c>
      <c r="F222" s="766">
        <f>SUM(F217:F221)</f>
        <v>1000</v>
      </c>
      <c r="G222" s="456"/>
      <c r="H222" s="470"/>
      <c r="I222" s="457"/>
      <c r="J222" s="430"/>
      <c r="K222" s="430"/>
      <c r="L222" s="430"/>
      <c r="M222" s="430"/>
      <c r="N222" s="430"/>
      <c r="O222" s="430"/>
      <c r="P222" s="430"/>
      <c r="Q222" s="430"/>
      <c r="R222" s="430"/>
      <c r="S222" s="430"/>
    </row>
    <row r="223" spans="1:19" ht="25.5">
      <c r="A223" s="458">
        <v>24</v>
      </c>
      <c r="B223" s="459" t="s">
        <v>328</v>
      </c>
      <c r="C223" s="444">
        <v>22315</v>
      </c>
      <c r="D223" s="468" t="s">
        <v>624</v>
      </c>
      <c r="E223" s="446">
        <v>8215</v>
      </c>
      <c r="F223" s="765">
        <v>405.9</v>
      </c>
      <c r="G223" s="448">
        <v>90095</v>
      </c>
      <c r="H223" s="704">
        <v>6050</v>
      </c>
      <c r="I223" s="449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</row>
    <row r="224" spans="1:19" ht="38.25">
      <c r="A224" s="458"/>
      <c r="B224" s="459"/>
      <c r="C224" s="444"/>
      <c r="D224" s="468" t="s">
        <v>625</v>
      </c>
      <c r="E224" s="446">
        <v>6150</v>
      </c>
      <c r="F224" s="765">
        <v>913.47</v>
      </c>
      <c r="G224" s="448">
        <v>90003</v>
      </c>
      <c r="H224" s="704">
        <v>4210</v>
      </c>
      <c r="I224" s="449"/>
      <c r="J224" s="430"/>
      <c r="K224" s="430"/>
      <c r="L224" s="430"/>
      <c r="M224" s="430"/>
      <c r="N224" s="430"/>
      <c r="O224" s="430"/>
      <c r="P224" s="430"/>
      <c r="Q224" s="430"/>
      <c r="R224" s="430"/>
      <c r="S224" s="430"/>
    </row>
    <row r="225" spans="1:19" ht="38.25">
      <c r="A225" s="458"/>
      <c r="B225" s="459"/>
      <c r="C225" s="444"/>
      <c r="D225" s="468" t="s">
        <v>625</v>
      </c>
      <c r="E225" s="446">
        <v>600</v>
      </c>
      <c r="F225" s="765">
        <v>599.32</v>
      </c>
      <c r="G225" s="448">
        <v>90003</v>
      </c>
      <c r="H225" s="704">
        <v>4300</v>
      </c>
      <c r="I225" s="449"/>
      <c r="J225" s="430"/>
      <c r="K225" s="430"/>
      <c r="L225" s="430"/>
      <c r="M225" s="430"/>
      <c r="N225" s="430"/>
      <c r="O225" s="430"/>
      <c r="P225" s="430"/>
      <c r="Q225" s="430"/>
      <c r="R225" s="430"/>
      <c r="S225" s="430"/>
    </row>
    <row r="226" spans="1:19" ht="38.25">
      <c r="A226" s="458"/>
      <c r="B226" s="459"/>
      <c r="C226" s="444"/>
      <c r="D226" s="468" t="s">
        <v>625</v>
      </c>
      <c r="E226" s="446">
        <v>250</v>
      </c>
      <c r="F226" s="765">
        <v>250</v>
      </c>
      <c r="G226" s="448">
        <v>90003</v>
      </c>
      <c r="H226" s="704">
        <v>4170</v>
      </c>
      <c r="I226" s="449"/>
      <c r="J226" s="430"/>
      <c r="K226" s="430"/>
      <c r="L226" s="430"/>
      <c r="M226" s="430"/>
      <c r="N226" s="430"/>
      <c r="O226" s="430"/>
      <c r="P226" s="430"/>
      <c r="Q226" s="430"/>
      <c r="R226" s="430"/>
      <c r="S226" s="430"/>
    </row>
    <row r="227" spans="1:19" ht="12.75">
      <c r="A227" s="458"/>
      <c r="B227" s="459"/>
      <c r="C227" s="444"/>
      <c r="D227" s="460" t="s">
        <v>626</v>
      </c>
      <c r="E227" s="446">
        <v>2000</v>
      </c>
      <c r="F227" s="765">
        <v>301.2</v>
      </c>
      <c r="G227" s="448">
        <v>92601</v>
      </c>
      <c r="H227" s="704">
        <v>4210</v>
      </c>
      <c r="I227" s="449"/>
      <c r="J227" s="430"/>
      <c r="K227" s="430"/>
      <c r="L227" s="430"/>
      <c r="M227" s="430"/>
      <c r="N227" s="430"/>
      <c r="O227" s="430"/>
      <c r="P227" s="430"/>
      <c r="Q227" s="430"/>
      <c r="R227" s="430"/>
      <c r="S227" s="430"/>
    </row>
    <row r="228" spans="1:19" ht="12.75">
      <c r="A228" s="458"/>
      <c r="B228" s="459"/>
      <c r="C228" s="444"/>
      <c r="D228" s="460" t="s">
        <v>627</v>
      </c>
      <c r="E228" s="446">
        <v>1500</v>
      </c>
      <c r="F228" s="765">
        <v>1498.03</v>
      </c>
      <c r="G228" s="448">
        <v>92109</v>
      </c>
      <c r="H228" s="704">
        <v>4210</v>
      </c>
      <c r="I228" s="449"/>
      <c r="J228" s="430"/>
      <c r="K228" s="430"/>
      <c r="L228" s="430"/>
      <c r="M228" s="430"/>
      <c r="N228" s="430"/>
      <c r="O228" s="430"/>
      <c r="P228" s="430"/>
      <c r="Q228" s="430"/>
      <c r="R228" s="430"/>
      <c r="S228" s="430"/>
    </row>
    <row r="229" spans="1:19" ht="12.75">
      <c r="A229" s="458"/>
      <c r="B229" s="459"/>
      <c r="C229" s="444"/>
      <c r="D229" s="460" t="s">
        <v>489</v>
      </c>
      <c r="E229" s="446">
        <v>2000</v>
      </c>
      <c r="F229" s="765">
        <v>0</v>
      </c>
      <c r="G229" s="448">
        <v>92109</v>
      </c>
      <c r="H229" s="704">
        <v>4210</v>
      </c>
      <c r="I229" s="449"/>
      <c r="J229" s="430"/>
      <c r="K229" s="430"/>
      <c r="L229" s="430"/>
      <c r="M229" s="430"/>
      <c r="N229" s="430"/>
      <c r="O229" s="430"/>
      <c r="P229" s="430"/>
      <c r="Q229" s="430"/>
      <c r="R229" s="430"/>
      <c r="S229" s="430"/>
    </row>
    <row r="230" spans="1:19" ht="12.75" customHeight="1">
      <c r="A230" s="458"/>
      <c r="B230" s="459"/>
      <c r="C230" s="444"/>
      <c r="D230" s="460" t="s">
        <v>628</v>
      </c>
      <c r="E230" s="446">
        <v>1000</v>
      </c>
      <c r="F230" s="765">
        <v>0</v>
      </c>
      <c r="G230" s="448">
        <v>92109</v>
      </c>
      <c r="H230" s="704">
        <v>4210</v>
      </c>
      <c r="I230" s="449"/>
      <c r="J230" s="430"/>
      <c r="K230" s="430"/>
      <c r="L230" s="430"/>
      <c r="M230" s="430"/>
      <c r="N230" s="430"/>
      <c r="O230" s="430"/>
      <c r="P230" s="430"/>
      <c r="Q230" s="430"/>
      <c r="R230" s="430"/>
      <c r="S230" s="430"/>
    </row>
    <row r="231" spans="1:19" ht="12.75">
      <c r="A231" s="458"/>
      <c r="B231" s="459"/>
      <c r="C231" s="444"/>
      <c r="D231" s="460" t="s">
        <v>629</v>
      </c>
      <c r="E231" s="446">
        <v>600</v>
      </c>
      <c r="F231" s="765">
        <v>0</v>
      </c>
      <c r="G231" s="448">
        <v>92109</v>
      </c>
      <c r="H231" s="704">
        <v>4210</v>
      </c>
      <c r="I231" s="449"/>
      <c r="J231" s="430"/>
      <c r="K231" s="430"/>
      <c r="L231" s="430"/>
      <c r="M231" s="430"/>
      <c r="N231" s="430"/>
      <c r="O231" s="430"/>
      <c r="P231" s="430"/>
      <c r="Q231" s="430"/>
      <c r="R231" s="430"/>
      <c r="S231" s="430"/>
    </row>
    <row r="232" spans="1:19" ht="13.5" thickBot="1">
      <c r="A232" s="476"/>
      <c r="B232" s="496"/>
      <c r="C232" s="501"/>
      <c r="D232" s="466"/>
      <c r="E232" s="455">
        <f>SUM(E223:E231)</f>
        <v>22315</v>
      </c>
      <c r="F232" s="766">
        <f>SUM(F223:F231)</f>
        <v>3967.92</v>
      </c>
      <c r="G232" s="456"/>
      <c r="H232" s="470"/>
      <c r="I232" s="475"/>
      <c r="J232" s="430"/>
      <c r="K232" s="430"/>
      <c r="L232" s="430"/>
      <c r="M232" s="430"/>
      <c r="N232" s="430"/>
      <c r="O232" s="430"/>
      <c r="P232" s="430"/>
      <c r="Q232" s="430"/>
      <c r="R232" s="430"/>
      <c r="S232" s="430"/>
    </row>
    <row r="233" spans="1:19" ht="12.75">
      <c r="A233" s="485">
        <v>25</v>
      </c>
      <c r="B233" s="459" t="s">
        <v>329</v>
      </c>
      <c r="C233" s="444">
        <v>22315</v>
      </c>
      <c r="D233" s="492" t="s">
        <v>630</v>
      </c>
      <c r="E233" s="446">
        <v>2000</v>
      </c>
      <c r="F233" s="765">
        <v>1000</v>
      </c>
      <c r="G233" s="448">
        <v>92601</v>
      </c>
      <c r="H233" s="704">
        <v>4210</v>
      </c>
      <c r="I233" s="449"/>
      <c r="J233" s="430"/>
      <c r="K233" s="430"/>
      <c r="L233" s="430"/>
      <c r="M233" s="430"/>
      <c r="N233" s="430"/>
      <c r="O233" s="430"/>
      <c r="P233" s="430"/>
      <c r="Q233" s="430"/>
      <c r="R233" s="430"/>
      <c r="S233" s="430"/>
    </row>
    <row r="234" spans="1:19" ht="12.75">
      <c r="A234" s="485"/>
      <c r="B234" s="459"/>
      <c r="C234" s="444"/>
      <c r="D234" s="492" t="s">
        <v>631</v>
      </c>
      <c r="E234" s="446">
        <v>500</v>
      </c>
      <c r="F234" s="765">
        <v>498</v>
      </c>
      <c r="G234" s="448">
        <v>92601</v>
      </c>
      <c r="H234" s="704">
        <v>4210</v>
      </c>
      <c r="I234" s="449"/>
      <c r="J234" s="430"/>
      <c r="K234" s="430"/>
      <c r="L234" s="430"/>
      <c r="M234" s="430"/>
      <c r="N234" s="430"/>
      <c r="O234" s="430"/>
      <c r="P234" s="430"/>
      <c r="Q234" s="430"/>
      <c r="R234" s="430"/>
      <c r="S234" s="430"/>
    </row>
    <row r="235" spans="1:19" ht="12.75">
      <c r="A235" s="485"/>
      <c r="B235" s="459"/>
      <c r="C235" s="444"/>
      <c r="D235" s="492" t="s">
        <v>632</v>
      </c>
      <c r="E235" s="446">
        <v>4000</v>
      </c>
      <c r="F235" s="765">
        <v>2054.95</v>
      </c>
      <c r="G235" s="448">
        <v>92601</v>
      </c>
      <c r="H235" s="704">
        <v>4210</v>
      </c>
      <c r="I235" s="449"/>
      <c r="J235" s="430"/>
      <c r="K235" s="430"/>
      <c r="L235" s="430"/>
      <c r="M235" s="430"/>
      <c r="N235" s="430"/>
      <c r="O235" s="430"/>
      <c r="P235" s="430"/>
      <c r="Q235" s="430"/>
      <c r="R235" s="430"/>
      <c r="S235" s="430"/>
    </row>
    <row r="236" spans="1:19" ht="12.75">
      <c r="A236" s="485"/>
      <c r="B236" s="459"/>
      <c r="C236" s="444"/>
      <c r="D236" s="492" t="s">
        <v>633</v>
      </c>
      <c r="E236" s="446">
        <v>1000</v>
      </c>
      <c r="F236" s="765">
        <v>0</v>
      </c>
      <c r="G236" s="448">
        <v>92109</v>
      </c>
      <c r="H236" s="704">
        <v>4210</v>
      </c>
      <c r="I236" s="449"/>
      <c r="J236" s="430"/>
      <c r="K236" s="430"/>
      <c r="L236" s="430"/>
      <c r="M236" s="430"/>
      <c r="N236" s="430"/>
      <c r="O236" s="430"/>
      <c r="P236" s="430"/>
      <c r="Q236" s="430"/>
      <c r="R236" s="430"/>
      <c r="S236" s="430"/>
    </row>
    <row r="237" spans="1:19" ht="12.75">
      <c r="A237" s="485"/>
      <c r="B237" s="459"/>
      <c r="C237" s="444"/>
      <c r="D237" s="492" t="s">
        <v>634</v>
      </c>
      <c r="E237" s="446">
        <v>4200</v>
      </c>
      <c r="F237" s="765">
        <v>617.65</v>
      </c>
      <c r="G237" s="448">
        <v>90003</v>
      </c>
      <c r="H237" s="704">
        <v>4210</v>
      </c>
      <c r="I237" s="449"/>
      <c r="J237" s="430"/>
      <c r="K237" s="430"/>
      <c r="L237" s="430"/>
      <c r="M237" s="430"/>
      <c r="N237" s="430"/>
      <c r="O237" s="430"/>
      <c r="P237" s="430"/>
      <c r="Q237" s="430"/>
      <c r="R237" s="430"/>
      <c r="S237" s="430"/>
    </row>
    <row r="238" spans="1:19" ht="12.75">
      <c r="A238" s="485"/>
      <c r="B238" s="459"/>
      <c r="C238" s="444"/>
      <c r="D238" s="492" t="s">
        <v>634</v>
      </c>
      <c r="E238" s="446">
        <v>1300</v>
      </c>
      <c r="F238" s="765">
        <v>0</v>
      </c>
      <c r="G238" s="448">
        <v>90003</v>
      </c>
      <c r="H238" s="704">
        <v>4170</v>
      </c>
      <c r="I238" s="449"/>
      <c r="J238" s="430"/>
      <c r="K238" s="430"/>
      <c r="L238" s="430"/>
      <c r="M238" s="430"/>
      <c r="N238" s="430"/>
      <c r="O238" s="430"/>
      <c r="P238" s="430"/>
      <c r="Q238" s="430"/>
      <c r="R238" s="430"/>
      <c r="S238" s="430"/>
    </row>
    <row r="239" spans="1:19" ht="12.75">
      <c r="A239" s="485"/>
      <c r="B239" s="459"/>
      <c r="C239" s="444"/>
      <c r="D239" s="492" t="s">
        <v>635</v>
      </c>
      <c r="E239" s="446">
        <v>1000</v>
      </c>
      <c r="F239" s="765">
        <v>999.99</v>
      </c>
      <c r="G239" s="448">
        <v>92109</v>
      </c>
      <c r="H239" s="704">
        <v>4210</v>
      </c>
      <c r="I239" s="449"/>
      <c r="J239" s="430"/>
      <c r="K239" s="430"/>
      <c r="L239" s="430"/>
      <c r="M239" s="430"/>
      <c r="N239" s="430"/>
      <c r="O239" s="430"/>
      <c r="P239" s="430"/>
      <c r="Q239" s="430"/>
      <c r="R239" s="430"/>
      <c r="S239" s="430"/>
    </row>
    <row r="240" spans="1:19" ht="12.75">
      <c r="A240" s="485"/>
      <c r="B240" s="459"/>
      <c r="C240" s="444"/>
      <c r="D240" s="492" t="s">
        <v>636</v>
      </c>
      <c r="E240" s="446">
        <v>3000</v>
      </c>
      <c r="F240" s="765">
        <v>0</v>
      </c>
      <c r="G240" s="448">
        <v>92109</v>
      </c>
      <c r="H240" s="704">
        <v>4210</v>
      </c>
      <c r="I240" s="449"/>
      <c r="J240" s="430"/>
      <c r="K240" s="430"/>
      <c r="L240" s="430"/>
      <c r="M240" s="430"/>
      <c r="N240" s="430"/>
      <c r="O240" s="430"/>
      <c r="P240" s="430"/>
      <c r="Q240" s="430"/>
      <c r="R240" s="430"/>
      <c r="S240" s="430"/>
    </row>
    <row r="241" spans="1:19" ht="12.75">
      <c r="A241" s="485"/>
      <c r="B241" s="459"/>
      <c r="C241" s="444"/>
      <c r="D241" s="492" t="s">
        <v>637</v>
      </c>
      <c r="E241" s="446">
        <v>5315</v>
      </c>
      <c r="F241" s="765">
        <v>5314.99</v>
      </c>
      <c r="G241" s="448">
        <v>92109</v>
      </c>
      <c r="H241" s="704">
        <v>6060</v>
      </c>
      <c r="I241" s="449"/>
      <c r="J241" s="430"/>
      <c r="K241" s="430"/>
      <c r="L241" s="430"/>
      <c r="M241" s="430"/>
      <c r="N241" s="430"/>
      <c r="O241" s="430"/>
      <c r="P241" s="430"/>
      <c r="Q241" s="430"/>
      <c r="R241" s="430"/>
      <c r="S241" s="430"/>
    </row>
    <row r="242" spans="1:19" ht="13.5" thickBot="1">
      <c r="A242" s="476"/>
      <c r="B242" s="464"/>
      <c r="C242" s="501"/>
      <c r="D242" s="466"/>
      <c r="E242" s="455">
        <f>SUM(E233:E241)</f>
        <v>22315</v>
      </c>
      <c r="F242" s="766">
        <f>SUM(F233:F241)</f>
        <v>10485.579999999998</v>
      </c>
      <c r="G242" s="456"/>
      <c r="H242" s="456"/>
      <c r="I242" s="457"/>
      <c r="J242" s="430"/>
      <c r="K242" s="430"/>
      <c r="L242" s="430"/>
      <c r="M242" s="430"/>
      <c r="N242" s="430"/>
      <c r="O242" s="430"/>
      <c r="P242" s="430"/>
      <c r="Q242" s="430"/>
      <c r="R242" s="430"/>
      <c r="S242" s="430"/>
    </row>
    <row r="243" spans="1:19" ht="12.75">
      <c r="A243" s="485">
        <v>26</v>
      </c>
      <c r="B243" s="459" t="s">
        <v>330</v>
      </c>
      <c r="C243" s="444">
        <v>6851</v>
      </c>
      <c r="D243" s="460" t="s">
        <v>638</v>
      </c>
      <c r="E243" s="446">
        <v>220</v>
      </c>
      <c r="F243" s="765">
        <v>0</v>
      </c>
      <c r="G243" s="448">
        <v>90095</v>
      </c>
      <c r="H243" s="704">
        <v>4210</v>
      </c>
      <c r="I243" s="449"/>
      <c r="J243" s="430"/>
      <c r="K243" s="430"/>
      <c r="L243" s="430"/>
      <c r="M243" s="430"/>
      <c r="N243" s="430"/>
      <c r="O243" s="430"/>
      <c r="P243" s="430"/>
      <c r="Q243" s="430"/>
      <c r="R243" s="430"/>
      <c r="S243" s="430"/>
    </row>
    <row r="244" spans="1:19" ht="12.75">
      <c r="A244" s="485"/>
      <c r="B244" s="459"/>
      <c r="C244" s="444"/>
      <c r="D244" s="468" t="s">
        <v>639</v>
      </c>
      <c r="E244" s="446">
        <v>130</v>
      </c>
      <c r="F244" s="765">
        <v>51.2</v>
      </c>
      <c r="G244" s="448">
        <v>90003</v>
      </c>
      <c r="H244" s="704">
        <v>4210</v>
      </c>
      <c r="I244" s="449"/>
      <c r="J244" s="430"/>
      <c r="K244" s="430"/>
      <c r="L244" s="430"/>
      <c r="M244" s="430"/>
      <c r="N244" s="430"/>
      <c r="O244" s="430"/>
      <c r="P244" s="430"/>
      <c r="Q244" s="430"/>
      <c r="R244" s="430"/>
      <c r="S244" s="430"/>
    </row>
    <row r="245" spans="1:19" ht="12.75">
      <c r="A245" s="485"/>
      <c r="B245" s="459"/>
      <c r="C245" s="444"/>
      <c r="D245" s="468" t="s">
        <v>640</v>
      </c>
      <c r="E245" s="446">
        <v>1216</v>
      </c>
      <c r="F245" s="765">
        <v>1053</v>
      </c>
      <c r="G245" s="448">
        <v>60095</v>
      </c>
      <c r="H245" s="704">
        <v>4170</v>
      </c>
      <c r="I245" s="449"/>
      <c r="J245" s="430"/>
      <c r="K245" s="430"/>
      <c r="L245" s="430"/>
      <c r="M245" s="430"/>
      <c r="N245" s="430"/>
      <c r="O245" s="430"/>
      <c r="P245" s="430"/>
      <c r="Q245" s="430"/>
      <c r="R245" s="430"/>
      <c r="S245" s="430"/>
    </row>
    <row r="246" spans="1:19" ht="12.75">
      <c r="A246" s="485"/>
      <c r="B246" s="459"/>
      <c r="C246" s="444"/>
      <c r="D246" s="468" t="s">
        <v>640</v>
      </c>
      <c r="E246" s="446">
        <v>34</v>
      </c>
      <c r="F246" s="765">
        <v>31.9</v>
      </c>
      <c r="G246" s="448">
        <v>60095</v>
      </c>
      <c r="H246" s="704">
        <v>4110</v>
      </c>
      <c r="I246" s="449"/>
      <c r="J246" s="430"/>
      <c r="K246" s="430"/>
      <c r="L246" s="430"/>
      <c r="M246" s="430"/>
      <c r="N246" s="430"/>
      <c r="O246" s="430"/>
      <c r="P246" s="430"/>
      <c r="Q246" s="430"/>
      <c r="R246" s="430"/>
      <c r="S246" s="430"/>
    </row>
    <row r="247" spans="1:19" ht="12.75">
      <c r="A247" s="485"/>
      <c r="B247" s="459"/>
      <c r="C247" s="444"/>
      <c r="D247" s="468" t="s">
        <v>331</v>
      </c>
      <c r="E247" s="446">
        <v>200</v>
      </c>
      <c r="F247" s="765">
        <v>0</v>
      </c>
      <c r="G247" s="448">
        <v>92601</v>
      </c>
      <c r="H247" s="704">
        <v>4210</v>
      </c>
      <c r="I247" s="449"/>
      <c r="J247" s="430"/>
      <c r="K247" s="430"/>
      <c r="L247" s="430"/>
      <c r="M247" s="430"/>
      <c r="N247" s="430"/>
      <c r="O247" s="430"/>
      <c r="P247" s="430"/>
      <c r="Q247" s="430"/>
      <c r="R247" s="430"/>
      <c r="S247" s="430"/>
    </row>
    <row r="248" spans="1:19" ht="15" customHeight="1">
      <c r="A248" s="485"/>
      <c r="B248" s="459"/>
      <c r="C248" s="444"/>
      <c r="D248" s="460" t="s">
        <v>641</v>
      </c>
      <c r="E248" s="446">
        <v>90</v>
      </c>
      <c r="F248" s="765">
        <v>0</v>
      </c>
      <c r="G248" s="448">
        <v>90003</v>
      </c>
      <c r="H248" s="704">
        <v>4210</v>
      </c>
      <c r="I248" s="449"/>
      <c r="J248" s="430"/>
      <c r="K248" s="430"/>
      <c r="L248" s="430"/>
      <c r="M248" s="430"/>
      <c r="N248" s="430"/>
      <c r="O248" s="430"/>
      <c r="P248" s="430"/>
      <c r="Q248" s="430"/>
      <c r="R248" s="430"/>
      <c r="S248" s="430"/>
    </row>
    <row r="249" spans="1:19" ht="12.75">
      <c r="A249" s="485"/>
      <c r="B249" s="459"/>
      <c r="C249" s="444"/>
      <c r="D249" s="460" t="s">
        <v>642</v>
      </c>
      <c r="E249" s="446">
        <v>4961</v>
      </c>
      <c r="F249" s="765">
        <v>0</v>
      </c>
      <c r="G249" s="448">
        <v>90095</v>
      </c>
      <c r="H249" s="704">
        <v>4270</v>
      </c>
      <c r="I249" s="449"/>
      <c r="J249" s="430"/>
      <c r="K249" s="430"/>
      <c r="L249" s="430"/>
      <c r="M249" s="430"/>
      <c r="N249" s="430"/>
      <c r="O249" s="430"/>
      <c r="P249" s="430"/>
      <c r="Q249" s="430"/>
      <c r="R249" s="430"/>
      <c r="S249" s="430"/>
    </row>
    <row r="250" spans="1:19" ht="13.5" thickBot="1">
      <c r="A250" s="502"/>
      <c r="B250" s="503"/>
      <c r="C250" s="504"/>
      <c r="D250" s="505"/>
      <c r="E250" s="455">
        <f>SUM(E243:E249)</f>
        <v>6851</v>
      </c>
      <c r="F250" s="766">
        <f>SUM(F243:F249)</f>
        <v>1136.1000000000001</v>
      </c>
      <c r="G250" s="456"/>
      <c r="H250" s="456"/>
      <c r="I250" s="457"/>
      <c r="J250" s="430"/>
      <c r="K250" s="430"/>
      <c r="L250" s="430"/>
      <c r="M250" s="430"/>
      <c r="N250" s="430"/>
      <c r="O250" s="430"/>
      <c r="P250" s="430"/>
      <c r="Q250" s="430"/>
      <c r="R250" s="430"/>
      <c r="S250" s="430"/>
    </row>
    <row r="251" spans="1:19" ht="12.75">
      <c r="A251" s="506">
        <v>27</v>
      </c>
      <c r="B251" s="507" t="s">
        <v>332</v>
      </c>
      <c r="C251" s="508">
        <v>7453</v>
      </c>
      <c r="D251" s="509" t="s">
        <v>643</v>
      </c>
      <c r="E251" s="446">
        <v>1829</v>
      </c>
      <c r="F251" s="765">
        <v>1829</v>
      </c>
      <c r="G251" s="448">
        <v>90003</v>
      </c>
      <c r="H251" s="704">
        <v>4210</v>
      </c>
      <c r="I251" s="449"/>
      <c r="J251" s="430"/>
      <c r="K251" s="430"/>
      <c r="L251" s="430"/>
      <c r="M251" s="430"/>
      <c r="N251" s="430"/>
      <c r="O251" s="430"/>
      <c r="P251" s="430"/>
      <c r="Q251" s="430"/>
      <c r="R251" s="430"/>
      <c r="S251" s="430"/>
    </row>
    <row r="252" spans="1:19" ht="12.75">
      <c r="A252" s="485"/>
      <c r="B252" s="459"/>
      <c r="C252" s="444"/>
      <c r="D252" s="722" t="s">
        <v>644</v>
      </c>
      <c r="E252" s="446">
        <v>2000</v>
      </c>
      <c r="F252" s="765">
        <v>1200</v>
      </c>
      <c r="G252" s="448">
        <v>92109</v>
      </c>
      <c r="H252" s="704">
        <v>4210</v>
      </c>
      <c r="I252" s="449"/>
      <c r="J252" s="430"/>
      <c r="K252" s="430"/>
      <c r="L252" s="430"/>
      <c r="M252" s="430"/>
      <c r="N252" s="430"/>
      <c r="O252" s="430"/>
      <c r="P252" s="430"/>
      <c r="Q252" s="430"/>
      <c r="R252" s="430"/>
      <c r="S252" s="430"/>
    </row>
    <row r="253" spans="1:19" ht="12.75">
      <c r="A253" s="485"/>
      <c r="B253" s="459"/>
      <c r="C253" s="444"/>
      <c r="D253" s="722" t="s">
        <v>645</v>
      </c>
      <c r="E253" s="446">
        <v>750</v>
      </c>
      <c r="F253" s="765">
        <v>306.6</v>
      </c>
      <c r="G253" s="448">
        <v>90003</v>
      </c>
      <c r="H253" s="704">
        <v>4210</v>
      </c>
      <c r="I253" s="449"/>
      <c r="J253" s="430"/>
      <c r="K253" s="430"/>
      <c r="L253" s="430"/>
      <c r="M253" s="430"/>
      <c r="N253" s="430"/>
      <c r="O253" s="430"/>
      <c r="P253" s="430"/>
      <c r="Q253" s="430"/>
      <c r="R253" s="430"/>
      <c r="S253" s="430"/>
    </row>
    <row r="254" spans="1:19" ht="12.75">
      <c r="A254" s="485"/>
      <c r="B254" s="459"/>
      <c r="C254" s="444"/>
      <c r="D254" s="722" t="s">
        <v>645</v>
      </c>
      <c r="E254" s="446">
        <v>300</v>
      </c>
      <c r="F254" s="765">
        <v>300</v>
      </c>
      <c r="G254" s="448">
        <v>90003</v>
      </c>
      <c r="H254" s="704">
        <v>4300</v>
      </c>
      <c r="I254" s="449"/>
      <c r="J254" s="430"/>
      <c r="K254" s="430"/>
      <c r="L254" s="430"/>
      <c r="M254" s="430"/>
      <c r="N254" s="430"/>
      <c r="O254" s="430"/>
      <c r="P254" s="430"/>
      <c r="Q254" s="430"/>
      <c r="R254" s="430"/>
      <c r="S254" s="430"/>
    </row>
    <row r="255" spans="1:19" ht="12.75">
      <c r="A255" s="485"/>
      <c r="B255" s="459"/>
      <c r="C255" s="444"/>
      <c r="D255" s="722" t="s">
        <v>646</v>
      </c>
      <c r="E255" s="446">
        <v>800</v>
      </c>
      <c r="F255" s="765">
        <v>0</v>
      </c>
      <c r="G255" s="448">
        <v>60095</v>
      </c>
      <c r="H255" s="704">
        <v>4270</v>
      </c>
      <c r="I255" s="449"/>
      <c r="J255" s="430"/>
      <c r="K255" s="430"/>
      <c r="L255" s="430"/>
      <c r="M255" s="430"/>
      <c r="N255" s="430"/>
      <c r="O255" s="430"/>
      <c r="P255" s="430"/>
      <c r="Q255" s="430"/>
      <c r="R255" s="430"/>
      <c r="S255" s="430"/>
    </row>
    <row r="256" spans="1:19" ht="12.75">
      <c r="A256" s="485"/>
      <c r="B256" s="459"/>
      <c r="C256" s="444"/>
      <c r="D256" s="722" t="s">
        <v>647</v>
      </c>
      <c r="E256" s="446">
        <v>250</v>
      </c>
      <c r="F256" s="765">
        <v>0</v>
      </c>
      <c r="G256" s="448">
        <v>92601</v>
      </c>
      <c r="H256" s="704">
        <v>4210</v>
      </c>
      <c r="I256" s="449"/>
      <c r="J256" s="430"/>
      <c r="K256" s="430"/>
      <c r="L256" s="430"/>
      <c r="M256" s="430"/>
      <c r="N256" s="430"/>
      <c r="O256" s="430"/>
      <c r="P256" s="430"/>
      <c r="Q256" s="430"/>
      <c r="R256" s="430"/>
      <c r="S256" s="430"/>
    </row>
    <row r="257" spans="1:19" ht="12.75">
      <c r="A257" s="485"/>
      <c r="B257" s="459"/>
      <c r="C257" s="444"/>
      <c r="D257" s="722" t="s">
        <v>648</v>
      </c>
      <c r="E257" s="446">
        <v>200</v>
      </c>
      <c r="F257" s="765">
        <v>0</v>
      </c>
      <c r="G257" s="448">
        <v>75412</v>
      </c>
      <c r="H257" s="704">
        <v>4210</v>
      </c>
      <c r="I257" s="449"/>
      <c r="J257" s="430"/>
      <c r="K257" s="430"/>
      <c r="L257" s="430"/>
      <c r="M257" s="430"/>
      <c r="N257" s="430"/>
      <c r="O257" s="430"/>
      <c r="P257" s="430"/>
      <c r="Q257" s="430"/>
      <c r="R257" s="430"/>
      <c r="S257" s="430"/>
    </row>
    <row r="258" spans="1:19" ht="12.75">
      <c r="A258" s="485"/>
      <c r="B258" s="459"/>
      <c r="C258" s="444"/>
      <c r="D258" s="722" t="s">
        <v>649</v>
      </c>
      <c r="E258" s="446">
        <v>400</v>
      </c>
      <c r="F258" s="765">
        <v>0</v>
      </c>
      <c r="G258" s="448">
        <v>92109</v>
      </c>
      <c r="H258" s="704">
        <v>4210</v>
      </c>
      <c r="I258" s="449"/>
      <c r="J258" s="430"/>
      <c r="K258" s="430"/>
      <c r="L258" s="430"/>
      <c r="M258" s="430"/>
      <c r="N258" s="430"/>
      <c r="O258" s="430"/>
      <c r="P258" s="430"/>
      <c r="Q258" s="430"/>
      <c r="R258" s="430"/>
      <c r="S258" s="430"/>
    </row>
    <row r="259" spans="1:19" ht="12.75">
      <c r="A259" s="485"/>
      <c r="B259" s="461"/>
      <c r="C259" s="444"/>
      <c r="D259" s="460" t="s">
        <v>650</v>
      </c>
      <c r="E259" s="446">
        <v>74</v>
      </c>
      <c r="F259" s="765">
        <v>0</v>
      </c>
      <c r="G259" s="448">
        <v>90095</v>
      </c>
      <c r="H259" s="704">
        <v>4210</v>
      </c>
      <c r="I259" s="449"/>
      <c r="J259" s="430"/>
      <c r="K259" s="430"/>
      <c r="L259" s="430"/>
      <c r="M259" s="430"/>
      <c r="N259" s="430"/>
      <c r="O259" s="430"/>
      <c r="P259" s="430"/>
      <c r="Q259" s="430"/>
      <c r="R259" s="430"/>
      <c r="S259" s="430"/>
    </row>
    <row r="260" spans="1:19" ht="12.75">
      <c r="A260" s="485"/>
      <c r="B260" s="461"/>
      <c r="C260" s="444"/>
      <c r="D260" s="460" t="s">
        <v>651</v>
      </c>
      <c r="E260" s="446">
        <v>850</v>
      </c>
      <c r="F260" s="765">
        <v>850</v>
      </c>
      <c r="G260" s="448">
        <v>92109</v>
      </c>
      <c r="H260" s="704">
        <v>4210</v>
      </c>
      <c r="I260" s="449"/>
      <c r="J260" s="430"/>
      <c r="K260" s="430"/>
      <c r="L260" s="430"/>
      <c r="M260" s="430"/>
      <c r="N260" s="430"/>
      <c r="O260" s="430"/>
      <c r="P260" s="430"/>
      <c r="Q260" s="430"/>
      <c r="R260" s="430"/>
      <c r="S260" s="430"/>
    </row>
    <row r="261" spans="1:19" ht="13.5" thickBot="1">
      <c r="A261" s="476"/>
      <c r="B261" s="464"/>
      <c r="C261" s="500"/>
      <c r="D261" s="466"/>
      <c r="E261" s="455">
        <f>SUM(E251:E260)</f>
        <v>7453</v>
      </c>
      <c r="F261" s="766">
        <f>SUM(F251:F260)</f>
        <v>4485.6</v>
      </c>
      <c r="G261" s="456"/>
      <c r="H261" s="456"/>
      <c r="I261" s="457"/>
      <c r="J261" s="430"/>
      <c r="K261" s="430"/>
      <c r="L261" s="430"/>
      <c r="M261" s="430"/>
      <c r="N261" s="430"/>
      <c r="O261" s="430"/>
      <c r="P261" s="430"/>
      <c r="Q261" s="430"/>
      <c r="R261" s="430"/>
      <c r="S261" s="430"/>
    </row>
    <row r="262" spans="1:19" ht="12.75">
      <c r="A262" s="485">
        <v>28</v>
      </c>
      <c r="B262" s="459" t="s">
        <v>333</v>
      </c>
      <c r="C262" s="444">
        <v>6828</v>
      </c>
      <c r="D262" s="460" t="s">
        <v>652</v>
      </c>
      <c r="E262" s="446">
        <v>2000</v>
      </c>
      <c r="F262" s="765">
        <v>1999</v>
      </c>
      <c r="G262" s="448">
        <v>90003</v>
      </c>
      <c r="H262" s="704">
        <v>4210</v>
      </c>
      <c r="I262" s="449"/>
      <c r="J262" s="430"/>
      <c r="K262" s="430"/>
      <c r="L262" s="430"/>
      <c r="M262" s="430"/>
      <c r="N262" s="430"/>
      <c r="O262" s="430"/>
      <c r="P262" s="430"/>
      <c r="Q262" s="430"/>
      <c r="R262" s="430"/>
      <c r="S262" s="430"/>
    </row>
    <row r="263" spans="1:9" s="710" customFormat="1" ht="12.75">
      <c r="A263" s="485"/>
      <c r="B263" s="459"/>
      <c r="C263" s="444"/>
      <c r="D263" s="460" t="s">
        <v>653</v>
      </c>
      <c r="E263" s="487">
        <v>828</v>
      </c>
      <c r="F263" s="768">
        <v>0</v>
      </c>
      <c r="G263" s="488">
        <v>90003</v>
      </c>
      <c r="H263" s="704">
        <v>4210</v>
      </c>
      <c r="I263" s="449"/>
    </row>
    <row r="264" spans="1:19" ht="15" customHeight="1">
      <c r="A264" s="485"/>
      <c r="B264" s="459"/>
      <c r="C264" s="444"/>
      <c r="D264" s="460" t="s">
        <v>654</v>
      </c>
      <c r="E264" s="487">
        <v>4000</v>
      </c>
      <c r="F264" s="768">
        <v>3646.64</v>
      </c>
      <c r="G264" s="488">
        <v>90095</v>
      </c>
      <c r="H264" s="704">
        <v>4210</v>
      </c>
      <c r="I264" s="449"/>
      <c r="J264" s="430"/>
      <c r="K264" s="430"/>
      <c r="L264" s="430"/>
      <c r="M264" s="430"/>
      <c r="N264" s="430"/>
      <c r="O264" s="430"/>
      <c r="P264" s="430"/>
      <c r="Q264" s="430"/>
      <c r="R264" s="430"/>
      <c r="S264" s="430"/>
    </row>
    <row r="265" spans="1:19" ht="13.5" thickBot="1">
      <c r="A265" s="476"/>
      <c r="B265" s="464"/>
      <c r="C265" s="500"/>
      <c r="D265" s="466"/>
      <c r="E265" s="455">
        <f>SUM(E262:E264)</f>
        <v>6828</v>
      </c>
      <c r="F265" s="766">
        <f>SUM(F262:F264)</f>
        <v>5645.639999999999</v>
      </c>
      <c r="G265" s="456"/>
      <c r="H265" s="456"/>
      <c r="I265" s="457"/>
      <c r="J265" s="430"/>
      <c r="K265" s="430"/>
      <c r="L265" s="430"/>
      <c r="M265" s="430"/>
      <c r="N265" s="430"/>
      <c r="O265" s="430"/>
      <c r="P265" s="430"/>
      <c r="Q265" s="430"/>
      <c r="R265" s="430"/>
      <c r="S265" s="430"/>
    </row>
    <row r="266" spans="1:19" ht="12.75">
      <c r="A266" s="485">
        <v>29</v>
      </c>
      <c r="B266" s="459" t="s">
        <v>334</v>
      </c>
      <c r="C266" s="444">
        <v>11425</v>
      </c>
      <c r="D266" s="460" t="s">
        <v>655</v>
      </c>
      <c r="E266" s="446">
        <v>1000</v>
      </c>
      <c r="F266" s="765">
        <v>101.8</v>
      </c>
      <c r="G266" s="448">
        <v>90003</v>
      </c>
      <c r="H266" s="704">
        <v>4210</v>
      </c>
      <c r="I266" s="449"/>
      <c r="J266" s="430"/>
      <c r="K266" s="430"/>
      <c r="L266" s="430"/>
      <c r="M266" s="430"/>
      <c r="N266" s="430"/>
      <c r="O266" s="430"/>
      <c r="P266" s="430"/>
      <c r="Q266" s="430"/>
      <c r="R266" s="430"/>
      <c r="S266" s="430"/>
    </row>
    <row r="267" spans="1:19" ht="12.75">
      <c r="A267" s="485"/>
      <c r="B267" s="461"/>
      <c r="C267" s="462"/>
      <c r="D267" s="460" t="s">
        <v>656</v>
      </c>
      <c r="E267" s="446">
        <v>1325</v>
      </c>
      <c r="F267" s="765">
        <v>0</v>
      </c>
      <c r="G267" s="448">
        <v>90003</v>
      </c>
      <c r="H267" s="704">
        <v>4170</v>
      </c>
      <c r="I267" s="449"/>
      <c r="J267" s="430"/>
      <c r="K267" s="430"/>
      <c r="L267" s="430"/>
      <c r="M267" s="430"/>
      <c r="N267" s="430"/>
      <c r="O267" s="430"/>
      <c r="P267" s="430"/>
      <c r="Q267" s="430"/>
      <c r="R267" s="430"/>
      <c r="S267" s="430"/>
    </row>
    <row r="268" spans="1:19" ht="12.75">
      <c r="A268" s="485"/>
      <c r="B268" s="461"/>
      <c r="C268" s="462"/>
      <c r="D268" s="460" t="s">
        <v>656</v>
      </c>
      <c r="E268" s="446">
        <v>3100</v>
      </c>
      <c r="F268" s="765">
        <v>3100</v>
      </c>
      <c r="G268" s="448">
        <v>90003</v>
      </c>
      <c r="H268" s="704">
        <v>4300</v>
      </c>
      <c r="I268" s="449"/>
      <c r="J268" s="430"/>
      <c r="K268" s="430"/>
      <c r="L268" s="430"/>
      <c r="M268" s="430"/>
      <c r="N268" s="430"/>
      <c r="O268" s="430"/>
      <c r="P268" s="430"/>
      <c r="Q268" s="430"/>
      <c r="R268" s="430"/>
      <c r="S268" s="430"/>
    </row>
    <row r="269" spans="1:19" ht="12.75">
      <c r="A269" s="485"/>
      <c r="B269" s="461"/>
      <c r="C269" s="462"/>
      <c r="D269" s="460" t="s">
        <v>657</v>
      </c>
      <c r="E269" s="446">
        <v>1500</v>
      </c>
      <c r="F269" s="765">
        <v>148.01</v>
      </c>
      <c r="G269" s="448">
        <v>90003</v>
      </c>
      <c r="H269" s="704">
        <v>4210</v>
      </c>
      <c r="I269" s="449"/>
      <c r="J269" s="430"/>
      <c r="K269" s="430"/>
      <c r="L269" s="430"/>
      <c r="M269" s="430"/>
      <c r="N269" s="430"/>
      <c r="O269" s="430"/>
      <c r="P269" s="430"/>
      <c r="Q269" s="430"/>
      <c r="R269" s="430"/>
      <c r="S269" s="430"/>
    </row>
    <row r="270" spans="1:19" ht="12.75">
      <c r="A270" s="485"/>
      <c r="B270" s="461"/>
      <c r="C270" s="462"/>
      <c r="D270" s="460" t="s">
        <v>335</v>
      </c>
      <c r="E270" s="446">
        <v>2500</v>
      </c>
      <c r="F270" s="765">
        <v>0</v>
      </c>
      <c r="G270" s="448">
        <v>92109</v>
      </c>
      <c r="H270" s="704">
        <v>4210</v>
      </c>
      <c r="I270" s="449"/>
      <c r="J270" s="430"/>
      <c r="K270" s="430"/>
      <c r="L270" s="430"/>
      <c r="M270" s="430"/>
      <c r="N270" s="430"/>
      <c r="O270" s="430"/>
      <c r="P270" s="430"/>
      <c r="Q270" s="430"/>
      <c r="R270" s="430"/>
      <c r="S270" s="430"/>
    </row>
    <row r="271" spans="1:19" ht="12.75">
      <c r="A271" s="485"/>
      <c r="B271" s="461"/>
      <c r="C271" s="462"/>
      <c r="D271" s="460" t="s">
        <v>658</v>
      </c>
      <c r="E271" s="446">
        <v>1000</v>
      </c>
      <c r="F271" s="765">
        <v>0</v>
      </c>
      <c r="G271" s="448">
        <v>92109</v>
      </c>
      <c r="H271" s="704">
        <v>4170</v>
      </c>
      <c r="I271" s="449"/>
      <c r="J271" s="430"/>
      <c r="K271" s="430"/>
      <c r="L271" s="430"/>
      <c r="M271" s="430"/>
      <c r="N271" s="430"/>
      <c r="O271" s="430"/>
      <c r="P271" s="430"/>
      <c r="Q271" s="430"/>
      <c r="R271" s="430"/>
      <c r="S271" s="430"/>
    </row>
    <row r="272" spans="1:19" ht="12.75">
      <c r="A272" s="485"/>
      <c r="B272" s="461"/>
      <c r="C272" s="462"/>
      <c r="D272" s="460" t="s">
        <v>659</v>
      </c>
      <c r="E272" s="446">
        <v>500</v>
      </c>
      <c r="F272" s="765">
        <v>145.81</v>
      </c>
      <c r="G272" s="448">
        <v>90095</v>
      </c>
      <c r="H272" s="704">
        <v>4210</v>
      </c>
      <c r="I272" s="449"/>
      <c r="J272" s="430"/>
      <c r="K272" s="430"/>
      <c r="L272" s="430"/>
      <c r="M272" s="430"/>
      <c r="N272" s="430"/>
      <c r="O272" s="430"/>
      <c r="P272" s="430"/>
      <c r="Q272" s="430"/>
      <c r="R272" s="430"/>
      <c r="S272" s="430"/>
    </row>
    <row r="273" spans="1:19" ht="12.75">
      <c r="A273" s="485"/>
      <c r="B273" s="461"/>
      <c r="C273" s="462"/>
      <c r="D273" s="460" t="s">
        <v>660</v>
      </c>
      <c r="E273" s="446">
        <v>500</v>
      </c>
      <c r="F273" s="765">
        <v>500</v>
      </c>
      <c r="G273" s="448">
        <v>90003</v>
      </c>
      <c r="H273" s="704">
        <v>4210</v>
      </c>
      <c r="I273" s="449"/>
      <c r="J273" s="430"/>
      <c r="K273" s="430"/>
      <c r="L273" s="430"/>
      <c r="M273" s="430"/>
      <c r="N273" s="430"/>
      <c r="O273" s="430"/>
      <c r="P273" s="430"/>
      <c r="Q273" s="430"/>
      <c r="R273" s="430"/>
      <c r="S273" s="430"/>
    </row>
    <row r="274" spans="1:19" ht="13.5" thickBot="1">
      <c r="A274" s="510"/>
      <c r="B274" s="511"/>
      <c r="C274" s="501"/>
      <c r="D274" s="466"/>
      <c r="E274" s="455">
        <f>SUM(E266:E273)</f>
        <v>11425</v>
      </c>
      <c r="F274" s="766">
        <f>SUM(F266:F273)</f>
        <v>3995.6200000000003</v>
      </c>
      <c r="G274" s="456"/>
      <c r="H274" s="456"/>
      <c r="I274" s="475"/>
      <c r="J274" s="430"/>
      <c r="K274" s="430"/>
      <c r="L274" s="430"/>
      <c r="M274" s="430"/>
      <c r="N274" s="430"/>
      <c r="O274" s="430"/>
      <c r="P274" s="430"/>
      <c r="Q274" s="430"/>
      <c r="R274" s="430"/>
      <c r="S274" s="430"/>
    </row>
    <row r="275" spans="1:19" ht="12.75">
      <c r="A275" s="770">
        <v>30</v>
      </c>
      <c r="B275" s="723" t="s">
        <v>336</v>
      </c>
      <c r="C275" s="771">
        <v>8837</v>
      </c>
      <c r="D275" s="445" t="s">
        <v>661</v>
      </c>
      <c r="E275" s="446">
        <v>6000</v>
      </c>
      <c r="F275" s="765">
        <v>0</v>
      </c>
      <c r="G275" s="448">
        <v>90015</v>
      </c>
      <c r="H275" s="711">
        <v>6050</v>
      </c>
      <c r="I275" s="449"/>
      <c r="J275" s="430"/>
      <c r="K275" s="430"/>
      <c r="L275" s="430"/>
      <c r="M275" s="430"/>
      <c r="N275" s="430"/>
      <c r="O275" s="430"/>
      <c r="P275" s="430"/>
      <c r="Q275" s="430"/>
      <c r="R275" s="430"/>
      <c r="S275" s="430"/>
    </row>
    <row r="276" spans="1:19" ht="12.75">
      <c r="A276" s="483"/>
      <c r="B276" s="479"/>
      <c r="C276" s="444"/>
      <c r="D276" s="445" t="s">
        <v>599</v>
      </c>
      <c r="E276" s="446">
        <v>500</v>
      </c>
      <c r="F276" s="765">
        <v>0</v>
      </c>
      <c r="G276" s="448">
        <v>90003</v>
      </c>
      <c r="H276" s="704">
        <v>4210</v>
      </c>
      <c r="I276" s="449"/>
      <c r="J276" s="430"/>
      <c r="K276" s="430"/>
      <c r="L276" s="430"/>
      <c r="M276" s="430"/>
      <c r="N276" s="430"/>
      <c r="O276" s="430"/>
      <c r="P276" s="430"/>
      <c r="Q276" s="430"/>
      <c r="R276" s="430"/>
      <c r="S276" s="430"/>
    </row>
    <row r="277" spans="1:19" ht="25.5">
      <c r="A277" s="483"/>
      <c r="B277" s="479"/>
      <c r="C277" s="462"/>
      <c r="D277" s="450" t="s">
        <v>662</v>
      </c>
      <c r="E277" s="446">
        <v>800</v>
      </c>
      <c r="F277" s="765">
        <v>265.17</v>
      </c>
      <c r="G277" s="448">
        <v>92601</v>
      </c>
      <c r="H277" s="704">
        <v>4210</v>
      </c>
      <c r="I277" s="449"/>
      <c r="J277" s="430"/>
      <c r="K277" s="430"/>
      <c r="L277" s="430"/>
      <c r="M277" s="430"/>
      <c r="N277" s="430"/>
      <c r="O277" s="430"/>
      <c r="P277" s="430"/>
      <c r="Q277" s="430"/>
      <c r="R277" s="430"/>
      <c r="S277" s="430"/>
    </row>
    <row r="278" spans="1:19" ht="12.75">
      <c r="A278" s="483"/>
      <c r="B278" s="479"/>
      <c r="C278" s="462"/>
      <c r="D278" s="450" t="s">
        <v>663</v>
      </c>
      <c r="E278" s="446">
        <v>1537</v>
      </c>
      <c r="F278" s="765">
        <v>0</v>
      </c>
      <c r="G278" s="448">
        <v>92109</v>
      </c>
      <c r="H278" s="704">
        <v>4210</v>
      </c>
      <c r="I278" s="449"/>
      <c r="J278" s="430"/>
      <c r="K278" s="430"/>
      <c r="L278" s="430"/>
      <c r="M278" s="430"/>
      <c r="N278" s="430"/>
      <c r="O278" s="430"/>
      <c r="P278" s="430"/>
      <c r="Q278" s="430"/>
      <c r="R278" s="430"/>
      <c r="S278" s="430"/>
    </row>
    <row r="279" spans="1:19" ht="13.5" thickBot="1">
      <c r="A279" s="480"/>
      <c r="B279" s="452"/>
      <c r="C279" s="501"/>
      <c r="D279" s="454"/>
      <c r="E279" s="455">
        <f>SUM(E275:E278)</f>
        <v>8837</v>
      </c>
      <c r="F279" s="766">
        <f>SUM(F275:F278)</f>
        <v>265.17</v>
      </c>
      <c r="G279" s="456"/>
      <c r="H279" s="456"/>
      <c r="I279" s="457"/>
      <c r="J279" s="430"/>
      <c r="K279" s="430"/>
      <c r="L279" s="430"/>
      <c r="M279" s="430"/>
      <c r="N279" s="430"/>
      <c r="O279" s="430"/>
      <c r="P279" s="430"/>
      <c r="Q279" s="430"/>
      <c r="R279" s="430"/>
      <c r="S279" s="430"/>
    </row>
    <row r="280" spans="1:19" ht="12.75">
      <c r="A280" s="485">
        <v>31</v>
      </c>
      <c r="B280" s="459" t="s">
        <v>337</v>
      </c>
      <c r="C280" s="444">
        <v>22315</v>
      </c>
      <c r="D280" s="460" t="s">
        <v>664</v>
      </c>
      <c r="E280" s="446">
        <v>4999</v>
      </c>
      <c r="F280" s="765">
        <v>1816.89</v>
      </c>
      <c r="G280" s="448">
        <v>60095</v>
      </c>
      <c r="H280" s="704">
        <v>4170</v>
      </c>
      <c r="I280" s="449"/>
      <c r="J280" s="430"/>
      <c r="K280" s="430"/>
      <c r="L280" s="430"/>
      <c r="M280" s="430"/>
      <c r="N280" s="430"/>
      <c r="O280" s="430"/>
      <c r="P280" s="430"/>
      <c r="Q280" s="430"/>
      <c r="R280" s="430"/>
      <c r="S280" s="430"/>
    </row>
    <row r="281" spans="1:19" ht="12.75">
      <c r="A281" s="485"/>
      <c r="B281" s="459"/>
      <c r="C281" s="444"/>
      <c r="D281" s="460" t="s">
        <v>664</v>
      </c>
      <c r="E281" s="446">
        <v>1001</v>
      </c>
      <c r="F281" s="765">
        <v>193.22</v>
      </c>
      <c r="G281" s="448">
        <v>60095</v>
      </c>
      <c r="H281" s="704">
        <v>4110</v>
      </c>
      <c r="I281" s="449"/>
      <c r="J281" s="430"/>
      <c r="K281" s="430"/>
      <c r="L281" s="430"/>
      <c r="M281" s="430"/>
      <c r="N281" s="430"/>
      <c r="O281" s="430"/>
      <c r="P281" s="430"/>
      <c r="Q281" s="430"/>
      <c r="R281" s="430"/>
      <c r="S281" s="430"/>
    </row>
    <row r="282" spans="1:19" ht="12.75">
      <c r="A282" s="485"/>
      <c r="B282" s="459"/>
      <c r="C282" s="444"/>
      <c r="D282" s="460" t="s">
        <v>665</v>
      </c>
      <c r="E282" s="446">
        <v>3000</v>
      </c>
      <c r="F282" s="765">
        <v>0</v>
      </c>
      <c r="G282" s="448">
        <v>90003</v>
      </c>
      <c r="H282" s="704">
        <v>4210</v>
      </c>
      <c r="I282" s="449"/>
      <c r="J282" s="430"/>
      <c r="K282" s="430"/>
      <c r="L282" s="430"/>
      <c r="M282" s="430"/>
      <c r="N282" s="430"/>
      <c r="O282" s="430"/>
      <c r="P282" s="430"/>
      <c r="Q282" s="430"/>
      <c r="R282" s="430"/>
      <c r="S282" s="430"/>
    </row>
    <row r="283" spans="1:19" ht="12.75">
      <c r="A283" s="485"/>
      <c r="B283" s="459"/>
      <c r="C283" s="444"/>
      <c r="D283" s="460" t="s">
        <v>666</v>
      </c>
      <c r="E283" s="446">
        <v>6000</v>
      </c>
      <c r="F283" s="765">
        <v>0</v>
      </c>
      <c r="G283" s="448">
        <v>92109</v>
      </c>
      <c r="H283" s="704">
        <v>6060</v>
      </c>
      <c r="I283" s="449"/>
      <c r="J283" s="430"/>
      <c r="K283" s="430"/>
      <c r="L283" s="430"/>
      <c r="M283" s="430"/>
      <c r="N283" s="430"/>
      <c r="O283" s="430"/>
      <c r="P283" s="430"/>
      <c r="Q283" s="430"/>
      <c r="R283" s="430"/>
      <c r="S283" s="430"/>
    </row>
    <row r="284" spans="1:19" ht="12.75">
      <c r="A284" s="485"/>
      <c r="B284" s="461"/>
      <c r="C284" s="462"/>
      <c r="D284" s="460" t="s">
        <v>500</v>
      </c>
      <c r="E284" s="446">
        <v>4000</v>
      </c>
      <c r="F284" s="765">
        <v>0</v>
      </c>
      <c r="G284" s="448">
        <v>90095</v>
      </c>
      <c r="H284" s="704">
        <v>6060</v>
      </c>
      <c r="I284" s="449"/>
      <c r="J284" s="430"/>
      <c r="K284" s="430"/>
      <c r="L284" s="430"/>
      <c r="M284" s="430"/>
      <c r="N284" s="430"/>
      <c r="O284" s="430"/>
      <c r="P284" s="430"/>
      <c r="Q284" s="430"/>
      <c r="R284" s="430"/>
      <c r="S284" s="430"/>
    </row>
    <row r="285" spans="1:19" ht="12.75">
      <c r="A285" s="485"/>
      <c r="B285" s="461"/>
      <c r="C285" s="467"/>
      <c r="D285" s="460" t="s">
        <v>667</v>
      </c>
      <c r="E285" s="446">
        <v>2065</v>
      </c>
      <c r="F285" s="765">
        <v>0</v>
      </c>
      <c r="G285" s="448">
        <v>92109</v>
      </c>
      <c r="H285" s="704">
        <v>4210</v>
      </c>
      <c r="I285" s="449"/>
      <c r="J285" s="430"/>
      <c r="K285" s="430"/>
      <c r="L285" s="430"/>
      <c r="M285" s="430"/>
      <c r="N285" s="430"/>
      <c r="O285" s="430"/>
      <c r="P285" s="430"/>
      <c r="Q285" s="430"/>
      <c r="R285" s="430"/>
      <c r="S285" s="430"/>
    </row>
    <row r="286" spans="1:19" ht="12.75">
      <c r="A286" s="485"/>
      <c r="B286" s="461"/>
      <c r="C286" s="467"/>
      <c r="D286" s="460" t="s">
        <v>667</v>
      </c>
      <c r="E286" s="446">
        <v>1250</v>
      </c>
      <c r="F286" s="765">
        <v>1070</v>
      </c>
      <c r="G286" s="448">
        <v>92109</v>
      </c>
      <c r="H286" s="704">
        <v>4170</v>
      </c>
      <c r="I286" s="449"/>
      <c r="J286" s="430"/>
      <c r="K286" s="430"/>
      <c r="L286" s="430"/>
      <c r="M286" s="430"/>
      <c r="N286" s="430"/>
      <c r="O286" s="430"/>
      <c r="P286" s="430"/>
      <c r="Q286" s="430"/>
      <c r="R286" s="430"/>
      <c r="S286" s="430"/>
    </row>
    <row r="287" spans="1:19" ht="13.5" thickBot="1">
      <c r="A287" s="495"/>
      <c r="B287" s="496"/>
      <c r="C287" s="499"/>
      <c r="D287" s="466"/>
      <c r="E287" s="455">
        <f>SUM(E280:E286)</f>
        <v>22315</v>
      </c>
      <c r="F287" s="766">
        <f>SUM(F280:F286)</f>
        <v>3080.11</v>
      </c>
      <c r="G287" s="456"/>
      <c r="H287" s="456"/>
      <c r="I287" s="457"/>
      <c r="J287" s="430"/>
      <c r="K287" s="430"/>
      <c r="L287" s="430"/>
      <c r="M287" s="430"/>
      <c r="N287" s="430"/>
      <c r="O287" s="430"/>
      <c r="P287" s="430"/>
      <c r="Q287" s="430"/>
      <c r="R287" s="430"/>
      <c r="S287" s="430"/>
    </row>
    <row r="288" spans="1:19" ht="12.75">
      <c r="A288" s="483">
        <v>32</v>
      </c>
      <c r="B288" s="484" t="s">
        <v>668</v>
      </c>
      <c r="C288" s="472">
        <v>11224</v>
      </c>
      <c r="D288" s="445" t="s">
        <v>669</v>
      </c>
      <c r="E288" s="446">
        <v>2000</v>
      </c>
      <c r="F288" s="765">
        <v>2000</v>
      </c>
      <c r="G288" s="448">
        <v>60095</v>
      </c>
      <c r="H288" s="704">
        <v>4270</v>
      </c>
      <c r="I288" s="449"/>
      <c r="J288" s="430"/>
      <c r="K288" s="430"/>
      <c r="L288" s="430"/>
      <c r="M288" s="430"/>
      <c r="N288" s="430"/>
      <c r="O288" s="430"/>
      <c r="P288" s="430"/>
      <c r="Q288" s="430"/>
      <c r="R288" s="430"/>
      <c r="S288" s="430"/>
    </row>
    <row r="289" spans="1:19" ht="12.75">
      <c r="A289" s="483"/>
      <c r="B289" s="484"/>
      <c r="C289" s="472"/>
      <c r="D289" s="445" t="s">
        <v>670</v>
      </c>
      <c r="E289" s="446">
        <v>300</v>
      </c>
      <c r="F289" s="765">
        <v>300</v>
      </c>
      <c r="G289" s="448">
        <v>75412</v>
      </c>
      <c r="H289" s="704">
        <v>4210</v>
      </c>
      <c r="I289" s="449"/>
      <c r="J289" s="430"/>
      <c r="K289" s="430"/>
      <c r="L289" s="430"/>
      <c r="M289" s="430"/>
      <c r="N289" s="430"/>
      <c r="O289" s="430"/>
      <c r="P289" s="430"/>
      <c r="Q289" s="430"/>
      <c r="R289" s="430"/>
      <c r="S289" s="430"/>
    </row>
    <row r="290" spans="1:19" ht="12.75">
      <c r="A290" s="483"/>
      <c r="B290" s="484"/>
      <c r="C290" s="472"/>
      <c r="D290" s="445" t="s">
        <v>671</v>
      </c>
      <c r="E290" s="446">
        <v>1500</v>
      </c>
      <c r="F290" s="765">
        <v>0</v>
      </c>
      <c r="G290" s="448">
        <v>92109</v>
      </c>
      <c r="H290" s="704">
        <v>4210</v>
      </c>
      <c r="I290" s="449"/>
      <c r="J290" s="430"/>
      <c r="K290" s="430"/>
      <c r="L290" s="430"/>
      <c r="M290" s="430"/>
      <c r="N290" s="430"/>
      <c r="O290" s="430"/>
      <c r="P290" s="430"/>
      <c r="Q290" s="430"/>
      <c r="R290" s="430"/>
      <c r="S290" s="430"/>
    </row>
    <row r="291" spans="1:19" ht="12.75">
      <c r="A291" s="483"/>
      <c r="B291" s="484"/>
      <c r="C291" s="472"/>
      <c r="D291" s="445" t="s">
        <v>672</v>
      </c>
      <c r="E291" s="446">
        <v>500</v>
      </c>
      <c r="F291" s="765">
        <v>500</v>
      </c>
      <c r="G291" s="448">
        <v>60095</v>
      </c>
      <c r="H291" s="704">
        <v>4170</v>
      </c>
      <c r="I291" s="449"/>
      <c r="J291" s="430"/>
      <c r="K291" s="430"/>
      <c r="L291" s="430"/>
      <c r="M291" s="430"/>
      <c r="N291" s="430"/>
      <c r="O291" s="430"/>
      <c r="P291" s="430"/>
      <c r="Q291" s="430"/>
      <c r="R291" s="430"/>
      <c r="S291" s="430"/>
    </row>
    <row r="292" spans="1:19" ht="12.75">
      <c r="A292" s="483"/>
      <c r="B292" s="484"/>
      <c r="C292" s="472"/>
      <c r="D292" s="445" t="s">
        <v>673</v>
      </c>
      <c r="E292" s="446">
        <v>5524</v>
      </c>
      <c r="F292" s="765">
        <v>0</v>
      </c>
      <c r="G292" s="448">
        <v>90015</v>
      </c>
      <c r="H292" s="704">
        <v>6050</v>
      </c>
      <c r="I292" s="449"/>
      <c r="J292" s="430"/>
      <c r="K292" s="430"/>
      <c r="L292" s="430"/>
      <c r="M292" s="430"/>
      <c r="N292" s="430"/>
      <c r="O292" s="430"/>
      <c r="P292" s="430"/>
      <c r="Q292" s="430"/>
      <c r="R292" s="430"/>
      <c r="S292" s="430"/>
    </row>
    <row r="293" spans="1:19" ht="12.75">
      <c r="A293" s="483"/>
      <c r="B293" s="484"/>
      <c r="C293" s="472"/>
      <c r="D293" s="445" t="s">
        <v>674</v>
      </c>
      <c r="E293" s="446">
        <v>600</v>
      </c>
      <c r="F293" s="765">
        <v>205.4</v>
      </c>
      <c r="G293" s="448">
        <v>92601</v>
      </c>
      <c r="H293" s="704">
        <v>4210</v>
      </c>
      <c r="I293" s="449"/>
      <c r="J293" s="430"/>
      <c r="K293" s="430"/>
      <c r="L293" s="430"/>
      <c r="M293" s="430"/>
      <c r="N293" s="430"/>
      <c r="O293" s="430"/>
      <c r="P293" s="430"/>
      <c r="Q293" s="430"/>
      <c r="R293" s="430"/>
      <c r="S293" s="430"/>
    </row>
    <row r="294" spans="1:19" ht="12.75">
      <c r="A294" s="483"/>
      <c r="B294" s="484"/>
      <c r="C294" s="472"/>
      <c r="D294" s="445" t="s">
        <v>675</v>
      </c>
      <c r="E294" s="446">
        <v>200</v>
      </c>
      <c r="F294" s="765">
        <v>100</v>
      </c>
      <c r="G294" s="448">
        <v>92109</v>
      </c>
      <c r="H294" s="704">
        <v>4210</v>
      </c>
      <c r="I294" s="449"/>
      <c r="J294" s="430"/>
      <c r="K294" s="430"/>
      <c r="L294" s="430"/>
      <c r="M294" s="430"/>
      <c r="N294" s="430"/>
      <c r="O294" s="430"/>
      <c r="P294" s="430"/>
      <c r="Q294" s="430"/>
      <c r="R294" s="430"/>
      <c r="S294" s="430"/>
    </row>
    <row r="295" spans="1:19" ht="12.75">
      <c r="A295" s="483"/>
      <c r="B295" s="484"/>
      <c r="C295" s="472"/>
      <c r="D295" s="445" t="s">
        <v>676</v>
      </c>
      <c r="E295" s="446">
        <v>600</v>
      </c>
      <c r="F295" s="765">
        <v>0</v>
      </c>
      <c r="G295" s="448">
        <v>90003</v>
      </c>
      <c r="H295" s="704">
        <v>4170</v>
      </c>
      <c r="I295" s="449"/>
      <c r="J295" s="430"/>
      <c r="K295" s="430"/>
      <c r="L295" s="430"/>
      <c r="M295" s="430"/>
      <c r="N295" s="430"/>
      <c r="O295" s="430"/>
      <c r="P295" s="430"/>
      <c r="Q295" s="430"/>
      <c r="R295" s="430"/>
      <c r="S295" s="430"/>
    </row>
    <row r="296" spans="1:19" ht="13.5" thickBot="1">
      <c r="A296" s="480"/>
      <c r="B296" s="481"/>
      <c r="C296" s="482"/>
      <c r="D296" s="454"/>
      <c r="E296" s="455">
        <f>SUM(E288:E295)</f>
        <v>11224</v>
      </c>
      <c r="F296" s="766">
        <f>SUM(F288:F295)</f>
        <v>3105.4</v>
      </c>
      <c r="G296" s="456"/>
      <c r="H296" s="456"/>
      <c r="I296" s="457"/>
      <c r="J296" s="430"/>
      <c r="K296" s="430"/>
      <c r="L296" s="430"/>
      <c r="M296" s="430"/>
      <c r="N296" s="430"/>
      <c r="O296" s="430"/>
      <c r="P296" s="430"/>
      <c r="Q296" s="430"/>
      <c r="R296" s="430"/>
      <c r="S296" s="430"/>
    </row>
    <row r="297" spans="1:19" ht="12.75">
      <c r="A297" s="485">
        <v>33</v>
      </c>
      <c r="B297" s="512" t="s">
        <v>339</v>
      </c>
      <c r="C297" s="472">
        <v>6940</v>
      </c>
      <c r="D297" s="460" t="s">
        <v>677</v>
      </c>
      <c r="E297" s="446">
        <v>2000</v>
      </c>
      <c r="F297" s="765">
        <v>0</v>
      </c>
      <c r="G297" s="448">
        <v>90095</v>
      </c>
      <c r="H297" s="704">
        <v>4210</v>
      </c>
      <c r="I297" s="449"/>
      <c r="J297" s="430"/>
      <c r="K297" s="430"/>
      <c r="L297" s="430"/>
      <c r="M297" s="430"/>
      <c r="N297" s="430"/>
      <c r="O297" s="430"/>
      <c r="P297" s="430"/>
      <c r="Q297" s="430"/>
      <c r="R297" s="430"/>
      <c r="S297" s="430"/>
    </row>
    <row r="298" spans="1:19" ht="12.75">
      <c r="A298" s="485"/>
      <c r="B298" s="512"/>
      <c r="C298" s="472"/>
      <c r="D298" s="460" t="s">
        <v>678</v>
      </c>
      <c r="E298" s="446">
        <v>1700</v>
      </c>
      <c r="F298" s="765">
        <v>1434</v>
      </c>
      <c r="G298" s="448">
        <v>90003</v>
      </c>
      <c r="H298" s="704">
        <v>4170</v>
      </c>
      <c r="I298" s="449"/>
      <c r="J298" s="430"/>
      <c r="K298" s="430"/>
      <c r="L298" s="430"/>
      <c r="M298" s="430"/>
      <c r="N298" s="430"/>
      <c r="O298" s="430"/>
      <c r="P298" s="430"/>
      <c r="Q298" s="430"/>
      <c r="R298" s="430"/>
      <c r="S298" s="430"/>
    </row>
    <row r="299" spans="1:19" ht="12.75">
      <c r="A299" s="485"/>
      <c r="B299" s="512"/>
      <c r="C299" s="472"/>
      <c r="D299" s="460" t="s">
        <v>678</v>
      </c>
      <c r="E299" s="446">
        <v>100</v>
      </c>
      <c r="F299" s="765">
        <v>0</v>
      </c>
      <c r="G299" s="448">
        <v>90003</v>
      </c>
      <c r="H299" s="704">
        <v>4210</v>
      </c>
      <c r="I299" s="449"/>
      <c r="J299" s="430"/>
      <c r="K299" s="430"/>
      <c r="L299" s="430"/>
      <c r="M299" s="430"/>
      <c r="N299" s="430"/>
      <c r="O299" s="430"/>
      <c r="P299" s="430"/>
      <c r="Q299" s="430"/>
      <c r="R299" s="430"/>
      <c r="S299" s="430"/>
    </row>
    <row r="300" spans="1:19" ht="12.75">
      <c r="A300" s="485"/>
      <c r="B300" s="512"/>
      <c r="C300" s="472"/>
      <c r="D300" s="460" t="s">
        <v>679</v>
      </c>
      <c r="E300" s="446">
        <v>1700</v>
      </c>
      <c r="F300" s="765">
        <v>0</v>
      </c>
      <c r="G300" s="448">
        <v>92109</v>
      </c>
      <c r="H300" s="704">
        <v>4210</v>
      </c>
      <c r="I300" s="449"/>
      <c r="J300" s="430"/>
      <c r="K300" s="430"/>
      <c r="L300" s="430"/>
      <c r="M300" s="430"/>
      <c r="N300" s="430"/>
      <c r="O300" s="430"/>
      <c r="P300" s="430"/>
      <c r="Q300" s="430"/>
      <c r="R300" s="430"/>
      <c r="S300" s="430"/>
    </row>
    <row r="301" spans="1:9" s="709" customFormat="1" ht="33.75" customHeight="1">
      <c r="A301" s="485"/>
      <c r="B301" s="512"/>
      <c r="C301" s="472"/>
      <c r="D301" s="460" t="s">
        <v>500</v>
      </c>
      <c r="E301" s="446">
        <v>1440</v>
      </c>
      <c r="F301" s="765">
        <v>0</v>
      </c>
      <c r="G301" s="448">
        <v>90095</v>
      </c>
      <c r="H301" s="704">
        <v>4210</v>
      </c>
      <c r="I301" s="449"/>
    </row>
    <row r="302" spans="1:19" ht="13.5" thickBot="1">
      <c r="A302" s="476"/>
      <c r="B302" s="496"/>
      <c r="C302" s="482"/>
      <c r="D302" s="466" t="s">
        <v>291</v>
      </c>
      <c r="E302" s="455">
        <f>SUM(E297:E301)</f>
        <v>6940</v>
      </c>
      <c r="F302" s="766">
        <f>SUM(F297:F301)</f>
        <v>1434</v>
      </c>
      <c r="G302" s="456"/>
      <c r="H302" s="456"/>
      <c r="I302" s="457"/>
      <c r="J302" s="430"/>
      <c r="K302" s="430"/>
      <c r="L302" s="430"/>
      <c r="M302" s="430"/>
      <c r="N302" s="430"/>
      <c r="O302" s="430"/>
      <c r="P302" s="430"/>
      <c r="Q302" s="430"/>
      <c r="R302" s="430"/>
      <c r="S302" s="430"/>
    </row>
    <row r="303" spans="1:9" ht="13.5" thickBot="1">
      <c r="A303" s="1024"/>
      <c r="B303" s="1025" t="s">
        <v>340</v>
      </c>
      <c r="C303" s="1029">
        <f>SUM(C12:C297)</f>
        <v>453775</v>
      </c>
      <c r="D303" s="1031"/>
      <c r="E303" s="1032">
        <f>E18+E29+E40+E48+E57+E72+E85+E93+E97+E106+E113+E129+E136+E154+E170+E175+E183+E188+E197+E204+E210+E216+E222+E232+E242+E250+E261+E265+E274+E279+E287+E296+E302</f>
        <v>453775</v>
      </c>
      <c r="F303" s="1033">
        <f>F18+F29+F40+F48+F57+F72+F85+F93+F97+F106+F113+F129+F136+F154+F170+F175+F183+F188+F197+F204+F210+F216+F222+F232+F242+F250+F261+F265+F274+F279+F287+F296+F302</f>
        <v>130190.05999999998</v>
      </c>
      <c r="G303" s="1034"/>
      <c r="H303" s="1027"/>
      <c r="I303" s="457"/>
    </row>
    <row r="304" spans="1:9" ht="13.5" thickBot="1">
      <c r="A304" s="1024"/>
      <c r="B304" s="1025"/>
      <c r="C304" s="1030"/>
      <c r="D304" s="1031"/>
      <c r="E304" s="1032"/>
      <c r="F304" s="1033"/>
      <c r="G304" s="1035"/>
      <c r="H304" s="1028"/>
      <c r="I304" s="513"/>
    </row>
    <row r="305" spans="1:9" ht="13.5" thickBot="1">
      <c r="A305" s="514"/>
      <c r="B305" s="1010" t="s">
        <v>341</v>
      </c>
      <c r="C305" s="1011"/>
      <c r="D305" s="1011"/>
      <c r="E305" s="1012"/>
      <c r="F305" s="1012"/>
      <c r="G305" s="1012"/>
      <c r="H305" s="1013"/>
      <c r="I305" s="513"/>
    </row>
    <row r="306" spans="1:9" ht="12.75">
      <c r="A306" s="9"/>
      <c r="B306" s="515"/>
      <c r="C306" s="516"/>
      <c r="D306" s="9"/>
      <c r="E306" s="11"/>
      <c r="F306" s="11"/>
      <c r="G306" s="517"/>
      <c r="H306" s="517"/>
      <c r="I306" s="717"/>
    </row>
    <row r="307" spans="1:9" ht="12.75">
      <c r="A307" s="9"/>
      <c r="B307" s="713" t="s">
        <v>354</v>
      </c>
      <c r="C307" s="713" t="s">
        <v>680</v>
      </c>
      <c r="D307" s="713" t="s">
        <v>681</v>
      </c>
      <c r="E307" s="714">
        <v>488</v>
      </c>
      <c r="F307" s="714">
        <v>487.11</v>
      </c>
      <c r="G307" s="715">
        <v>92109</v>
      </c>
      <c r="H307" s="715">
        <v>4210</v>
      </c>
      <c r="I307" s="717"/>
    </row>
    <row r="308" spans="1:9" ht="12.75">
      <c r="A308" s="9"/>
      <c r="B308" s="713" t="s">
        <v>364</v>
      </c>
      <c r="C308" s="713" t="s">
        <v>338</v>
      </c>
      <c r="D308" s="713" t="s">
        <v>682</v>
      </c>
      <c r="E308" s="714">
        <v>1</v>
      </c>
      <c r="F308" s="714">
        <v>0.77</v>
      </c>
      <c r="G308" s="715">
        <v>75412</v>
      </c>
      <c r="H308" s="715">
        <v>4210</v>
      </c>
      <c r="I308" s="717"/>
    </row>
    <row r="309" spans="1:9" ht="12.75">
      <c r="A309" s="9"/>
      <c r="B309" s="712"/>
      <c r="C309" s="712"/>
      <c r="D309" s="702" t="s">
        <v>291</v>
      </c>
      <c r="E309" s="716">
        <f>SUM(E307:E308)</f>
        <v>489</v>
      </c>
      <c r="F309" s="772">
        <f>SUM(F307:F308)</f>
        <v>487.88</v>
      </c>
      <c r="G309" s="295"/>
      <c r="H309" s="295"/>
      <c r="I309" s="717"/>
    </row>
    <row r="310" spans="1:9" ht="12.75">
      <c r="A310" s="9"/>
      <c r="B310" s="712"/>
      <c r="C310" s="712"/>
      <c r="D310" s="702" t="s">
        <v>365</v>
      </c>
      <c r="E310" s="773">
        <f>SUM(E303+E309)</f>
        <v>454264</v>
      </c>
      <c r="F310" s="774">
        <f>SUM(F303+F309)</f>
        <v>130677.93999999999</v>
      </c>
      <c r="G310" s="295"/>
      <c r="H310" s="295"/>
      <c r="I310" s="717"/>
    </row>
    <row r="311" spans="1:9" ht="12.75">
      <c r="A311" s="9"/>
      <c r="B311" s="712"/>
      <c r="C311" s="712"/>
      <c r="D311" s="529"/>
      <c r="E311" s="775"/>
      <c r="F311" s="776"/>
      <c r="G311" s="295"/>
      <c r="H311" s="295"/>
      <c r="I311" s="717"/>
    </row>
    <row r="312" spans="1:9" ht="12.75">
      <c r="A312" s="9"/>
      <c r="B312" s="515"/>
      <c r="C312" s="516"/>
      <c r="D312" s="9"/>
      <c r="E312" s="11"/>
      <c r="F312" s="11"/>
      <c r="G312" s="517"/>
      <c r="H312" s="517"/>
      <c r="I312" s="717"/>
    </row>
    <row r="313" spans="1:9" ht="12.75">
      <c r="A313" s="518" t="s">
        <v>690</v>
      </c>
      <c r="B313" s="515"/>
      <c r="C313" s="519"/>
      <c r="D313" s="9"/>
      <c r="E313" s="11"/>
      <c r="F313" s="517"/>
      <c r="H313" s="517"/>
      <c r="I313" s="717"/>
    </row>
    <row r="314" spans="1:9" ht="12.75">
      <c r="A314" s="9"/>
      <c r="B314" s="515"/>
      <c r="C314" s="515"/>
      <c r="D314" s="9"/>
      <c r="E314" s="517"/>
      <c r="G314" s="532"/>
      <c r="H314" s="528"/>
      <c r="I314" s="441"/>
    </row>
    <row r="315" spans="1:9" ht="39" customHeight="1">
      <c r="A315" s="520" t="s">
        <v>342</v>
      </c>
      <c r="B315" s="520" t="s">
        <v>72</v>
      </c>
      <c r="C315" s="520" t="s">
        <v>39</v>
      </c>
      <c r="D315" s="520" t="s">
        <v>689</v>
      </c>
      <c r="E315" s="521" t="s">
        <v>343</v>
      </c>
      <c r="F315" s="522" t="s">
        <v>344</v>
      </c>
      <c r="G315" s="521" t="s">
        <v>691</v>
      </c>
      <c r="H315" s="881" t="s">
        <v>345</v>
      </c>
      <c r="I315" s="523" t="s">
        <v>346</v>
      </c>
    </row>
    <row r="316" spans="1:9" ht="12.75">
      <c r="A316" s="524">
        <v>1</v>
      </c>
      <c r="B316" s="1014">
        <v>600</v>
      </c>
      <c r="C316" s="520">
        <v>60016</v>
      </c>
      <c r="D316" s="877">
        <f aca="true" t="shared" si="0" ref="D316:D324">SUM(E316+F316)</f>
        <v>7000</v>
      </c>
      <c r="E316" s="779">
        <f>SUM(E37+E38)</f>
        <v>7000</v>
      </c>
      <c r="F316" s="779">
        <v>0</v>
      </c>
      <c r="G316" s="779">
        <f>SUM(F37+F38)</f>
        <v>0</v>
      </c>
      <c r="H316" s="779">
        <v>0</v>
      </c>
      <c r="I316" s="779">
        <f aca="true" t="shared" si="1" ref="I316:I322">SUM(G316:H316)</f>
        <v>0</v>
      </c>
    </row>
    <row r="317" spans="1:9" ht="12.75">
      <c r="A317" s="524">
        <v>2</v>
      </c>
      <c r="B317" s="1015"/>
      <c r="C317" s="520">
        <v>60095</v>
      </c>
      <c r="D317" s="877">
        <f t="shared" si="0"/>
        <v>12014</v>
      </c>
      <c r="E317" s="779">
        <f>SUM(E245+E280+E291+E66+E178+E203+E255+E281+E246+E288)</f>
        <v>12014</v>
      </c>
      <c r="F317" s="779">
        <v>0</v>
      </c>
      <c r="G317" s="779">
        <f>SUM(F66+F178+F203+F245+F246+F255+F280+F281+F288+F291)</f>
        <v>6511.82</v>
      </c>
      <c r="H317" s="779">
        <v>0</v>
      </c>
      <c r="I317" s="779">
        <f t="shared" si="1"/>
        <v>6511.82</v>
      </c>
    </row>
    <row r="318" spans="1:9" ht="12.75">
      <c r="A318" s="524">
        <v>3</v>
      </c>
      <c r="B318" s="520">
        <v>754</v>
      </c>
      <c r="C318" s="520">
        <v>75412</v>
      </c>
      <c r="D318" s="877">
        <f>SUM(E318+F318)</f>
        <v>4800</v>
      </c>
      <c r="E318" s="779">
        <f>SUM(E70+E76+E144+E165+E257+E289)</f>
        <v>4800</v>
      </c>
      <c r="F318" s="779">
        <v>0</v>
      </c>
      <c r="G318" s="779">
        <f>SUM(F70+F76+F144+F165+F257+F289)</f>
        <v>3048.99</v>
      </c>
      <c r="H318" s="779">
        <v>0</v>
      </c>
      <c r="I318" s="779">
        <f t="shared" si="1"/>
        <v>3048.99</v>
      </c>
    </row>
    <row r="319" spans="1:9" ht="12.75">
      <c r="A319" s="524">
        <v>4</v>
      </c>
      <c r="B319" s="1016">
        <v>900</v>
      </c>
      <c r="C319" s="520">
        <v>90003</v>
      </c>
      <c r="D319" s="877">
        <f t="shared" si="0"/>
        <v>128535</v>
      </c>
      <c r="E319" s="779">
        <v>108035</v>
      </c>
      <c r="F319" s="779">
        <f>SUM(E82+E86+E171)</f>
        <v>20500</v>
      </c>
      <c r="G319" s="779">
        <f>SUM(F13+F268+F14+F20+F21+F22+F23+F30+F42+F46+F49+F51+F58+F59+F69+F80+F84+F87+F88+F94+F99+F109+F112+F116+F117+F119+F130+F172+F176+F181+F185+F186+F187+F191+F199+F205+F206+F212+F219+F224+F225+F226+F237+F244+F251+F253+F254+F262+F266+F267+F269+F273+F298)</f>
        <v>32348.58</v>
      </c>
      <c r="H319" s="779">
        <f>SUM(F82+F171)</f>
        <v>14500</v>
      </c>
      <c r="I319" s="779">
        <f t="shared" si="1"/>
        <v>46848.58</v>
      </c>
    </row>
    <row r="320" spans="1:9" ht="12.75">
      <c r="A320" s="524">
        <v>5</v>
      </c>
      <c r="B320" s="1017"/>
      <c r="C320" s="520">
        <v>90004</v>
      </c>
      <c r="D320" s="877">
        <f t="shared" si="0"/>
        <v>0</v>
      </c>
      <c r="E320" s="779">
        <v>0</v>
      </c>
      <c r="F320" s="779">
        <v>0</v>
      </c>
      <c r="G320" s="779">
        <v>0</v>
      </c>
      <c r="H320" s="779">
        <v>0</v>
      </c>
      <c r="I320" s="779">
        <f t="shared" si="1"/>
        <v>0</v>
      </c>
    </row>
    <row r="321" spans="1:9" ht="12.75">
      <c r="A321" s="524">
        <v>6</v>
      </c>
      <c r="B321" s="1017"/>
      <c r="C321" s="520">
        <v>90095</v>
      </c>
      <c r="D321" s="877">
        <f t="shared" si="0"/>
        <v>83230</v>
      </c>
      <c r="E321" s="779">
        <v>50613</v>
      </c>
      <c r="F321" s="779">
        <v>32617</v>
      </c>
      <c r="G321" s="779">
        <f>SUM(F83+F91+F96+F179+F180+F214+F264+F272)</f>
        <v>8400.72</v>
      </c>
      <c r="H321" s="779">
        <f>SUM(F182+F223)</f>
        <v>5332.9</v>
      </c>
      <c r="I321" s="779">
        <f t="shared" si="1"/>
        <v>13733.619999999999</v>
      </c>
    </row>
    <row r="322" spans="1:9" ht="12.75">
      <c r="A322" s="524">
        <v>7</v>
      </c>
      <c r="B322" s="1017"/>
      <c r="C322" s="520">
        <v>90015</v>
      </c>
      <c r="D322" s="877">
        <f t="shared" si="0"/>
        <v>12824</v>
      </c>
      <c r="E322" s="779">
        <v>0</v>
      </c>
      <c r="F322" s="779">
        <f>SUM(E128+E275+E292)</f>
        <v>12824</v>
      </c>
      <c r="G322" s="779">
        <v>0</v>
      </c>
      <c r="H322" s="779">
        <v>0</v>
      </c>
      <c r="I322" s="779">
        <f t="shared" si="1"/>
        <v>0</v>
      </c>
    </row>
    <row r="323" spans="1:9" ht="12.75">
      <c r="A323" s="524">
        <v>8</v>
      </c>
      <c r="B323" s="520">
        <v>921</v>
      </c>
      <c r="C323" s="520">
        <v>92109</v>
      </c>
      <c r="D323" s="877">
        <f t="shared" si="0"/>
        <v>144598</v>
      </c>
      <c r="E323" s="779">
        <v>129283</v>
      </c>
      <c r="F323" s="779">
        <v>15315</v>
      </c>
      <c r="G323" s="780">
        <f>SUM(F15+F16+F19+F24+F26+F35+F43+F47+F52+F62+F64+F65+F73+F74+F75+F78+F77+F100+F107+F110+F114+F124+F131+F139+F140+F142+F143+F148+F155+F157+F169+F174+F194+F207+F215+F228+F239+F252+F260+F286+F294+F147)</f>
        <v>35731.42999999999</v>
      </c>
      <c r="H323" s="780">
        <f>SUM(F241)</f>
        <v>5314.99</v>
      </c>
      <c r="I323" s="779">
        <f>SUM(G323:H323)</f>
        <v>41046.41999999999</v>
      </c>
    </row>
    <row r="324" spans="1:9" ht="12.75">
      <c r="A324" s="525">
        <v>9</v>
      </c>
      <c r="B324" s="520">
        <v>926</v>
      </c>
      <c r="C324" s="526">
        <v>92601</v>
      </c>
      <c r="D324" s="877">
        <f t="shared" si="0"/>
        <v>60774</v>
      </c>
      <c r="E324" s="780">
        <v>53774</v>
      </c>
      <c r="F324" s="780">
        <f>SUM(E217)</f>
        <v>7000</v>
      </c>
      <c r="G324" s="779">
        <f>SUM(F28+F34+F45+F54+F79+F111+F134+F164+F227+F233+F234+F235+F277+F293)</f>
        <v>19000.63</v>
      </c>
      <c r="H324" s="779">
        <v>0</v>
      </c>
      <c r="I324" s="779">
        <f>SUM(G324:H324)</f>
        <v>19000.63</v>
      </c>
    </row>
    <row r="325" spans="1:19" s="312" customFormat="1" ht="13.5">
      <c r="A325" s="1018" t="s">
        <v>291</v>
      </c>
      <c r="B325" s="1019"/>
      <c r="C325" s="1019"/>
      <c r="D325" s="877">
        <f>SUM(E325+F325)</f>
        <v>453775</v>
      </c>
      <c r="E325" s="878">
        <f>SUM(E316:E324)</f>
        <v>365519</v>
      </c>
      <c r="F325" s="878">
        <f>SUM(F316:F324)</f>
        <v>88256</v>
      </c>
      <c r="G325" s="879">
        <f>SUM(G316:G324)</f>
        <v>105042.17</v>
      </c>
      <c r="H325" s="879">
        <f>SUM(H316:H324)</f>
        <v>25147.89</v>
      </c>
      <c r="I325" s="878">
        <f>SUM(G325:H325)</f>
        <v>130190.06</v>
      </c>
      <c r="J325" s="880"/>
      <c r="K325" s="880"/>
      <c r="L325" s="880"/>
      <c r="M325" s="880"/>
      <c r="N325" s="880"/>
      <c r="O325" s="880"/>
      <c r="P325" s="880"/>
      <c r="Q325" s="880"/>
      <c r="R325" s="880"/>
      <c r="S325" s="880"/>
    </row>
    <row r="326" spans="1:9" ht="12.75">
      <c r="A326" s="9"/>
      <c r="B326" s="515"/>
      <c r="C326" s="515"/>
      <c r="D326" s="515"/>
      <c r="E326" s="527"/>
      <c r="F326" s="527"/>
      <c r="G326" s="528"/>
      <c r="H326" s="528"/>
      <c r="I326" s="441"/>
    </row>
    <row r="327" spans="1:9" ht="12.75">
      <c r="A327" s="9"/>
      <c r="B327" s="515"/>
      <c r="C327" s="515"/>
      <c r="D327" s="515"/>
      <c r="E327" s="527"/>
      <c r="F327" s="527"/>
      <c r="G327" s="528"/>
      <c r="H327" s="528"/>
      <c r="I327" s="441"/>
    </row>
    <row r="328" spans="1:9" ht="12.75">
      <c r="A328" s="9"/>
      <c r="B328" s="515"/>
      <c r="C328" s="515"/>
      <c r="D328" s="515"/>
      <c r="E328" s="527"/>
      <c r="F328" s="527"/>
      <c r="G328" s="528"/>
      <c r="H328" s="528"/>
      <c r="I328" s="441"/>
    </row>
    <row r="329" spans="1:9" ht="12.75">
      <c r="A329" s="9"/>
      <c r="B329" s="515"/>
      <c r="C329" s="515"/>
      <c r="D329" s="515"/>
      <c r="E329" s="529"/>
      <c r="F329" s="529"/>
      <c r="G329" s="530"/>
      <c r="H329" s="530"/>
      <c r="I329" s="513"/>
    </row>
    <row r="330" spans="1:9" ht="12.75">
      <c r="A330" s="9"/>
      <c r="B330" s="515"/>
      <c r="C330" s="515"/>
      <c r="D330" s="515"/>
      <c r="E330" s="527"/>
      <c r="F330" s="527"/>
      <c r="G330" s="528"/>
      <c r="H330" s="528"/>
      <c r="I330" s="441"/>
    </row>
    <row r="331" spans="1:9" ht="12.75">
      <c r="A331" s="9"/>
      <c r="B331" s="515"/>
      <c r="C331" s="531"/>
      <c r="D331" s="531"/>
      <c r="E331" s="527"/>
      <c r="F331" s="527"/>
      <c r="G331" s="528"/>
      <c r="H331" s="528"/>
      <c r="I331" s="441"/>
    </row>
    <row r="332" spans="1:9" ht="12.75">
      <c r="A332" s="9"/>
      <c r="B332" s="515"/>
      <c r="C332" s="515"/>
      <c r="D332" s="515"/>
      <c r="E332" s="527"/>
      <c r="F332" s="527"/>
      <c r="G332" s="528"/>
      <c r="H332" s="528"/>
      <c r="I332" s="441"/>
    </row>
    <row r="333" spans="1:9" ht="12.75">
      <c r="A333" s="9"/>
      <c r="B333" s="515"/>
      <c r="C333" s="515"/>
      <c r="D333" s="515"/>
      <c r="E333" s="527"/>
      <c r="F333" s="527"/>
      <c r="G333" s="528"/>
      <c r="H333" s="528"/>
      <c r="I333" s="441"/>
    </row>
    <row r="334" spans="1:9" ht="12.75">
      <c r="A334" s="9"/>
      <c r="B334" s="515"/>
      <c r="C334" s="515"/>
      <c r="D334" s="515"/>
      <c r="E334" s="527"/>
      <c r="F334" s="527"/>
      <c r="G334" s="528"/>
      <c r="H334" s="528"/>
      <c r="I334" s="441"/>
    </row>
    <row r="335" spans="1:9" ht="12.75">
      <c r="A335" s="9"/>
      <c r="B335" s="515"/>
      <c r="C335" s="515"/>
      <c r="D335" s="515"/>
      <c r="E335" s="527"/>
      <c r="F335" s="527"/>
      <c r="G335" s="528"/>
      <c r="H335" s="528"/>
      <c r="I335" s="441"/>
    </row>
    <row r="336" spans="2:9" ht="12.75">
      <c r="B336" s="435"/>
      <c r="C336" s="435"/>
      <c r="D336" s="435"/>
      <c r="E336" s="434"/>
      <c r="F336" s="434"/>
      <c r="G336" s="532"/>
      <c r="H336" s="532"/>
      <c r="I336" s="433"/>
    </row>
    <row r="337" spans="2:9" ht="12.75">
      <c r="B337" s="435"/>
      <c r="C337" s="435"/>
      <c r="D337" s="435"/>
      <c r="E337" s="434"/>
      <c r="F337" s="434"/>
      <c r="G337" s="532"/>
      <c r="H337" s="532"/>
      <c r="I337" s="433"/>
    </row>
    <row r="338" spans="2:9" ht="12.75">
      <c r="B338" s="435"/>
      <c r="C338" s="435"/>
      <c r="D338" s="435"/>
      <c r="E338" s="434"/>
      <c r="F338" s="434"/>
      <c r="G338" s="532"/>
      <c r="H338" s="532"/>
      <c r="I338" s="433"/>
    </row>
    <row r="339" spans="2:9" ht="12.75">
      <c r="B339" s="435"/>
      <c r="C339" s="435"/>
      <c r="D339" s="435"/>
      <c r="E339" s="434"/>
      <c r="F339" s="434"/>
      <c r="G339" s="532"/>
      <c r="H339" s="532"/>
      <c r="I339" s="433"/>
    </row>
    <row r="340" spans="2:9" ht="12.75">
      <c r="B340" s="435"/>
      <c r="C340" s="435"/>
      <c r="D340" s="435"/>
      <c r="E340" s="533"/>
      <c r="F340" s="533"/>
      <c r="G340" s="534"/>
      <c r="H340" s="534"/>
      <c r="I340" s="535"/>
    </row>
    <row r="341" spans="2:9" ht="12.75">
      <c r="B341" s="435"/>
      <c r="C341" s="435"/>
      <c r="D341" s="435"/>
      <c r="E341" s="434"/>
      <c r="F341" s="434"/>
      <c r="G341" s="532"/>
      <c r="H341" s="532"/>
      <c r="I341" s="433"/>
    </row>
    <row r="342" spans="2:9" ht="12.75">
      <c r="B342" s="435"/>
      <c r="C342" s="536"/>
      <c r="D342" s="536"/>
      <c r="E342" s="434"/>
      <c r="F342" s="434"/>
      <c r="G342" s="532"/>
      <c r="H342" s="532"/>
      <c r="I342" s="433"/>
    </row>
    <row r="343" spans="2:9" ht="12.75">
      <c r="B343" s="435"/>
      <c r="C343" s="435"/>
      <c r="D343" s="435"/>
      <c r="E343" s="434"/>
      <c r="F343" s="434"/>
      <c r="G343" s="532"/>
      <c r="H343" s="532"/>
      <c r="I343" s="433"/>
    </row>
    <row r="344" spans="2:9" ht="12.75">
      <c r="B344" s="435"/>
      <c r="C344" s="435"/>
      <c r="D344" s="435"/>
      <c r="E344" s="434"/>
      <c r="F344" s="434"/>
      <c r="G344" s="532"/>
      <c r="H344" s="532"/>
      <c r="I344" s="433"/>
    </row>
    <row r="345" spans="2:9" ht="12.75">
      <c r="B345" s="435"/>
      <c r="C345" s="435"/>
      <c r="D345" s="435"/>
      <c r="E345" s="434"/>
      <c r="F345" s="434"/>
      <c r="G345" s="532"/>
      <c r="H345" s="532"/>
      <c r="I345" s="433"/>
    </row>
    <row r="346" spans="2:9" ht="12.75">
      <c r="B346" s="435"/>
      <c r="C346" s="435"/>
      <c r="D346" s="435"/>
      <c r="E346" s="434"/>
      <c r="F346" s="434"/>
      <c r="G346" s="532"/>
      <c r="H346" s="532"/>
      <c r="I346" s="433"/>
    </row>
    <row r="347" spans="2:9" ht="12.75">
      <c r="B347" s="435"/>
      <c r="C347" s="435"/>
      <c r="D347" s="435"/>
      <c r="E347" s="434"/>
      <c r="F347" s="434"/>
      <c r="G347" s="532"/>
      <c r="H347" s="532"/>
      <c r="I347" s="433"/>
    </row>
    <row r="348" spans="2:9" ht="12.75">
      <c r="B348" s="435"/>
      <c r="C348" s="435"/>
      <c r="D348" s="435"/>
      <c r="E348" s="434"/>
      <c r="F348" s="434"/>
      <c r="G348" s="532"/>
      <c r="H348" s="532"/>
      <c r="I348" s="433"/>
    </row>
    <row r="349" spans="2:9" ht="12.75">
      <c r="B349" s="435"/>
      <c r="C349" s="435"/>
      <c r="D349" s="435"/>
      <c r="E349" s="434"/>
      <c r="F349" s="434"/>
      <c r="G349" s="532"/>
      <c r="H349" s="532"/>
      <c r="I349" s="433"/>
    </row>
    <row r="350" spans="2:9" ht="12.75">
      <c r="B350" s="435"/>
      <c r="C350" s="435"/>
      <c r="D350" s="435"/>
      <c r="E350" s="434"/>
      <c r="F350" s="434"/>
      <c r="G350" s="532"/>
      <c r="H350" s="532"/>
      <c r="I350" s="433"/>
    </row>
    <row r="351" spans="2:9" ht="12.75">
      <c r="B351" s="435"/>
      <c r="C351" s="435"/>
      <c r="D351" s="435"/>
      <c r="E351" s="533"/>
      <c r="F351" s="533"/>
      <c r="G351" s="534"/>
      <c r="H351" s="534"/>
      <c r="I351" s="535"/>
    </row>
    <row r="352" spans="2:9" ht="12.75">
      <c r="B352" s="435"/>
      <c r="C352" s="435"/>
      <c r="D352" s="435"/>
      <c r="E352" s="434"/>
      <c r="F352" s="434"/>
      <c r="G352" s="532"/>
      <c r="H352" s="532"/>
      <c r="I352" s="433"/>
    </row>
    <row r="353" spans="2:9" ht="12.75">
      <c r="B353" s="435"/>
      <c r="C353" s="435"/>
      <c r="D353" s="435"/>
      <c r="E353" s="434"/>
      <c r="F353" s="434"/>
      <c r="G353" s="532"/>
      <c r="H353" s="532"/>
      <c r="I353" s="433"/>
    </row>
    <row r="354" spans="2:3" ht="12.75">
      <c r="B354" s="435"/>
      <c r="C354" s="435"/>
    </row>
    <row r="355" spans="2:3" ht="12.75">
      <c r="B355" s="435"/>
      <c r="C355" s="435"/>
    </row>
  </sheetData>
  <sheetProtection/>
  <mergeCells count="25">
    <mergeCell ref="E1:G1"/>
    <mergeCell ref="E2:G2"/>
    <mergeCell ref="E3:G3"/>
    <mergeCell ref="E4:G4"/>
    <mergeCell ref="A6:E6"/>
    <mergeCell ref="B7:B10"/>
    <mergeCell ref="C7:C10"/>
    <mergeCell ref="D7:D10"/>
    <mergeCell ref="E7:F9"/>
    <mergeCell ref="H303:H304"/>
    <mergeCell ref="C303:C304"/>
    <mergeCell ref="D303:D304"/>
    <mergeCell ref="E303:E304"/>
    <mergeCell ref="F303:F304"/>
    <mergeCell ref="G303:G304"/>
    <mergeCell ref="B305:H305"/>
    <mergeCell ref="B316:B317"/>
    <mergeCell ref="B319:B322"/>
    <mergeCell ref="A325:C325"/>
    <mergeCell ref="G7:G10"/>
    <mergeCell ref="H7:H10"/>
    <mergeCell ref="E11:F11"/>
    <mergeCell ref="A303:A304"/>
    <mergeCell ref="B303:B304"/>
    <mergeCell ref="A7:A10"/>
  </mergeCells>
  <printOptions/>
  <pageMargins left="0.31496062992125984" right="0.3937007874015748" top="0.5511811023622047" bottom="0.7480314960629921" header="0.31496062992125984" footer="0.31496062992125984"/>
  <pageSetup horizontalDpi="600" verticalDpi="600" orientation="portrait" paperSize="9" scale="60" r:id="rId2"/>
  <headerFooter>
    <oddFooter>&amp;CStrona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51"/>
  <sheetViews>
    <sheetView zoomScalePageLayoutView="0" workbookViewId="0" topLeftCell="A21">
      <selection activeCell="B2" sqref="B2"/>
    </sheetView>
  </sheetViews>
  <sheetFormatPr defaultColWidth="9.140625" defaultRowHeight="12.75"/>
  <cols>
    <col min="1" max="1" width="4.8515625" style="6" bestFit="1" customWidth="1"/>
    <col min="2" max="2" width="44.57421875" style="64" customWidth="1"/>
    <col min="3" max="3" width="6.57421875" style="10" bestFit="1" customWidth="1"/>
    <col min="4" max="5" width="8.8515625" style="7" customWidth="1"/>
    <col min="6" max="6" width="17.421875" style="17" customWidth="1"/>
    <col min="7" max="7" width="17.28125" style="17" customWidth="1"/>
    <col min="8" max="8" width="18.421875" style="98" customWidth="1"/>
    <col min="9" max="9" width="12.140625" style="17" customWidth="1"/>
    <col min="10" max="10" width="9.140625" style="8" hidden="1" customWidth="1"/>
    <col min="11" max="16384" width="9.140625" style="8" customWidth="1"/>
  </cols>
  <sheetData>
    <row r="1" spans="1:8" ht="15.75">
      <c r="A1" s="1"/>
      <c r="B1" s="169"/>
      <c r="C1" s="170"/>
      <c r="D1" s="108"/>
      <c r="E1" s="108"/>
      <c r="F1" s="171"/>
      <c r="G1" s="171"/>
      <c r="H1" s="1" t="s">
        <v>445</v>
      </c>
    </row>
    <row r="2" spans="1:8" ht="15.75">
      <c r="A2" s="1"/>
      <c r="B2" s="169"/>
      <c r="C2" s="170"/>
      <c r="D2" s="108"/>
      <c r="E2" s="108"/>
      <c r="F2" s="171"/>
      <c r="G2" s="171"/>
      <c r="H2" s="1" t="s">
        <v>403</v>
      </c>
    </row>
    <row r="3" spans="1:8" ht="15.75">
      <c r="A3" s="1"/>
      <c r="B3" s="169"/>
      <c r="C3" s="170"/>
      <c r="D3" s="108"/>
      <c r="E3" s="108"/>
      <c r="F3" s="171"/>
      <c r="G3" s="171"/>
      <c r="H3" s="123" t="s">
        <v>404</v>
      </c>
    </row>
    <row r="4" spans="1:9" ht="15.75">
      <c r="A4" s="966" t="s">
        <v>452</v>
      </c>
      <c r="B4" s="967"/>
      <c r="C4" s="967"/>
      <c r="D4" s="967"/>
      <c r="E4" s="967"/>
      <c r="F4" s="967"/>
      <c r="G4" s="967"/>
      <c r="H4" s="967"/>
      <c r="I4" s="174"/>
    </row>
    <row r="5" spans="1:9" s="21" customFormat="1" ht="18.75" customHeight="1">
      <c r="A5" s="968" t="s">
        <v>71</v>
      </c>
      <c r="B5" s="969" t="s">
        <v>2</v>
      </c>
      <c r="C5" s="968" t="s">
        <v>72</v>
      </c>
      <c r="D5" s="968" t="s">
        <v>39</v>
      </c>
      <c r="E5" s="1047" t="s">
        <v>85</v>
      </c>
      <c r="F5" s="969" t="s">
        <v>95</v>
      </c>
      <c r="G5" s="969" t="s">
        <v>3</v>
      </c>
      <c r="H5" s="971" t="s">
        <v>46</v>
      </c>
      <c r="I5" s="972" t="s">
        <v>4</v>
      </c>
    </row>
    <row r="6" spans="1:9" s="288" customFormat="1" ht="43.5" customHeight="1">
      <c r="A6" s="968"/>
      <c r="B6" s="969"/>
      <c r="C6" s="968"/>
      <c r="D6" s="968"/>
      <c r="E6" s="1048"/>
      <c r="F6" s="969"/>
      <c r="G6" s="970"/>
      <c r="H6" s="972"/>
      <c r="I6" s="972"/>
    </row>
    <row r="7" spans="1:9" s="18" customFormat="1" ht="18.75" customHeight="1">
      <c r="A7" s="175">
        <v>1</v>
      </c>
      <c r="B7" s="176">
        <v>2</v>
      </c>
      <c r="C7" s="175">
        <v>3</v>
      </c>
      <c r="D7" s="175">
        <v>4</v>
      </c>
      <c r="E7" s="175"/>
      <c r="F7" s="175">
        <v>5</v>
      </c>
      <c r="G7" s="175">
        <v>6</v>
      </c>
      <c r="H7" s="175">
        <v>7</v>
      </c>
      <c r="I7" s="177">
        <v>8</v>
      </c>
    </row>
    <row r="8" spans="1:9" s="13" customFormat="1" ht="30">
      <c r="A8" s="178">
        <v>1</v>
      </c>
      <c r="B8" s="179" t="s">
        <v>202</v>
      </c>
      <c r="C8" s="180" t="s">
        <v>11</v>
      </c>
      <c r="D8" s="181" t="s">
        <v>73</v>
      </c>
      <c r="E8" s="181" t="s">
        <v>446</v>
      </c>
      <c r="F8" s="183">
        <v>100000</v>
      </c>
      <c r="G8" s="183">
        <v>100000</v>
      </c>
      <c r="H8" s="184">
        <v>0</v>
      </c>
      <c r="I8" s="215">
        <f aca="true" t="shared" si="0" ref="I8:I27">H8/G8</f>
        <v>0</v>
      </c>
    </row>
    <row r="9" spans="1:9" s="13" customFormat="1" ht="15.75">
      <c r="A9" s="178">
        <v>2</v>
      </c>
      <c r="B9" s="179" t="s">
        <v>273</v>
      </c>
      <c r="C9" s="180" t="s">
        <v>11</v>
      </c>
      <c r="D9" s="181" t="s">
        <v>73</v>
      </c>
      <c r="E9" s="181" t="s">
        <v>447</v>
      </c>
      <c r="F9" s="183">
        <v>36594</v>
      </c>
      <c r="G9" s="183">
        <v>36594</v>
      </c>
      <c r="H9" s="184">
        <v>36594</v>
      </c>
      <c r="I9" s="215">
        <f t="shared" si="0"/>
        <v>1</v>
      </c>
    </row>
    <row r="10" spans="1:9" s="13" customFormat="1" ht="30">
      <c r="A10" s="178">
        <v>3</v>
      </c>
      <c r="B10" s="179" t="s">
        <v>406</v>
      </c>
      <c r="C10" s="180" t="s">
        <v>11</v>
      </c>
      <c r="D10" s="181" t="s">
        <v>73</v>
      </c>
      <c r="E10" s="181" t="s">
        <v>446</v>
      </c>
      <c r="F10" s="183">
        <v>300000</v>
      </c>
      <c r="G10" s="183">
        <v>0</v>
      </c>
      <c r="H10" s="184">
        <v>0</v>
      </c>
      <c r="I10" s="215">
        <v>0</v>
      </c>
    </row>
    <row r="11" spans="1:9" s="13" customFormat="1" ht="45">
      <c r="A11" s="178">
        <v>4</v>
      </c>
      <c r="B11" s="179" t="s">
        <v>451</v>
      </c>
      <c r="C11" s="180" t="s">
        <v>11</v>
      </c>
      <c r="D11" s="181" t="s">
        <v>73</v>
      </c>
      <c r="E11" s="181" t="s">
        <v>446</v>
      </c>
      <c r="F11" s="183">
        <v>0</v>
      </c>
      <c r="G11" s="183">
        <v>300000</v>
      </c>
      <c r="H11" s="184">
        <v>6150</v>
      </c>
      <c r="I11" s="215">
        <f t="shared" si="0"/>
        <v>0.0205</v>
      </c>
    </row>
    <row r="12" spans="1:9" s="13" customFormat="1" ht="30">
      <c r="A12" s="178">
        <v>5</v>
      </c>
      <c r="B12" s="179" t="s">
        <v>455</v>
      </c>
      <c r="C12" s="180" t="s">
        <v>11</v>
      </c>
      <c r="D12" s="181" t="s">
        <v>73</v>
      </c>
      <c r="E12" s="181" t="s">
        <v>446</v>
      </c>
      <c r="F12" s="183">
        <v>200000</v>
      </c>
      <c r="G12" s="183">
        <v>200000</v>
      </c>
      <c r="H12" s="184">
        <v>0</v>
      </c>
      <c r="I12" s="215">
        <f t="shared" si="0"/>
        <v>0</v>
      </c>
    </row>
    <row r="13" spans="1:9" s="13" customFormat="1" ht="30">
      <c r="A13" s="178">
        <v>6</v>
      </c>
      <c r="B13" s="179" t="s">
        <v>407</v>
      </c>
      <c r="C13" s="180" t="s">
        <v>11</v>
      </c>
      <c r="D13" s="181" t="s">
        <v>73</v>
      </c>
      <c r="E13" s="181" t="s">
        <v>446</v>
      </c>
      <c r="F13" s="183">
        <v>50000</v>
      </c>
      <c r="G13" s="183">
        <v>50000</v>
      </c>
      <c r="H13" s="184">
        <v>0</v>
      </c>
      <c r="I13" s="215">
        <f t="shared" si="0"/>
        <v>0</v>
      </c>
    </row>
    <row r="14" spans="1:9" s="13" customFormat="1" ht="30">
      <c r="A14" s="178">
        <v>7</v>
      </c>
      <c r="B14" s="179" t="s">
        <v>408</v>
      </c>
      <c r="C14" s="180" t="s">
        <v>11</v>
      </c>
      <c r="D14" s="181" t="s">
        <v>181</v>
      </c>
      <c r="E14" s="181" t="s">
        <v>447</v>
      </c>
      <c r="F14" s="183">
        <v>230000</v>
      </c>
      <c r="G14" s="183">
        <v>230000</v>
      </c>
      <c r="H14" s="184">
        <v>0</v>
      </c>
      <c r="I14" s="215">
        <v>0</v>
      </c>
    </row>
    <row r="15" spans="1:9" s="13" customFormat="1" ht="60">
      <c r="A15" s="178">
        <v>8</v>
      </c>
      <c r="B15" s="179" t="s">
        <v>349</v>
      </c>
      <c r="C15" s="180" t="s">
        <v>11</v>
      </c>
      <c r="D15" s="181" t="s">
        <v>181</v>
      </c>
      <c r="E15" s="181" t="s">
        <v>447</v>
      </c>
      <c r="F15" s="183">
        <v>257202</v>
      </c>
      <c r="G15" s="183">
        <v>257202</v>
      </c>
      <c r="H15" s="184">
        <v>0</v>
      </c>
      <c r="I15" s="215">
        <f t="shared" si="0"/>
        <v>0</v>
      </c>
    </row>
    <row r="16" spans="1:9" s="13" customFormat="1" ht="15.75">
      <c r="A16" s="178">
        <v>9</v>
      </c>
      <c r="B16" s="179" t="s">
        <v>461</v>
      </c>
      <c r="C16" s="180" t="s">
        <v>11</v>
      </c>
      <c r="D16" s="181" t="s">
        <v>205</v>
      </c>
      <c r="E16" s="181" t="s">
        <v>446</v>
      </c>
      <c r="F16" s="183">
        <v>300000</v>
      </c>
      <c r="G16" s="183">
        <v>300000</v>
      </c>
      <c r="H16" s="184">
        <v>8610</v>
      </c>
      <c r="I16" s="215">
        <f t="shared" si="0"/>
        <v>0.0287</v>
      </c>
    </row>
    <row r="17" spans="1:9" s="166" customFormat="1" ht="30.75" customHeight="1">
      <c r="A17" s="185"/>
      <c r="B17" s="186" t="s">
        <v>74</v>
      </c>
      <c r="C17" s="185" t="s">
        <v>11</v>
      </c>
      <c r="D17" s="187"/>
      <c r="E17" s="187"/>
      <c r="F17" s="188">
        <f>SUM(F8:F16)</f>
        <v>1473796</v>
      </c>
      <c r="G17" s="188">
        <f>SUM(G8:G16)</f>
        <v>1473796</v>
      </c>
      <c r="H17" s="206">
        <f>SUM(H8:H16)</f>
        <v>51354</v>
      </c>
      <c r="I17" s="216">
        <f t="shared" si="0"/>
        <v>0.03484471392241532</v>
      </c>
    </row>
    <row r="18" spans="1:9" s="13" customFormat="1" ht="30">
      <c r="A18" s="178">
        <v>10</v>
      </c>
      <c r="B18" s="179" t="s">
        <v>417</v>
      </c>
      <c r="C18" s="194">
        <v>801</v>
      </c>
      <c r="D18" s="178">
        <v>80110</v>
      </c>
      <c r="E18" s="178">
        <v>6059</v>
      </c>
      <c r="F18" s="197">
        <v>326958</v>
      </c>
      <c r="G18" s="197">
        <v>326958</v>
      </c>
      <c r="H18" s="198">
        <v>0</v>
      </c>
      <c r="I18" s="215">
        <f t="shared" si="0"/>
        <v>0</v>
      </c>
    </row>
    <row r="19" spans="1:9" s="13" customFormat="1" ht="15.75">
      <c r="A19" s="185"/>
      <c r="B19" s="186" t="s">
        <v>79</v>
      </c>
      <c r="C19" s="185">
        <v>801</v>
      </c>
      <c r="D19" s="185"/>
      <c r="E19" s="185"/>
      <c r="F19" s="188">
        <f>SUM(F18:F18)</f>
        <v>326958</v>
      </c>
      <c r="G19" s="188">
        <f>SUM(G18:G18)</f>
        <v>326958</v>
      </c>
      <c r="H19" s="193">
        <f>SUM(H18:H18)</f>
        <v>0</v>
      </c>
      <c r="I19" s="217">
        <f t="shared" si="0"/>
        <v>0</v>
      </c>
    </row>
    <row r="20" spans="1:9" s="13" customFormat="1" ht="30">
      <c r="A20" s="178">
        <v>11</v>
      </c>
      <c r="B20" s="759" t="s">
        <v>448</v>
      </c>
      <c r="C20" s="194">
        <v>900</v>
      </c>
      <c r="D20" s="178">
        <v>90001</v>
      </c>
      <c r="E20" s="178">
        <v>4300</v>
      </c>
      <c r="F20" s="183">
        <v>50000</v>
      </c>
      <c r="G20" s="183">
        <v>50000</v>
      </c>
      <c r="H20" s="184">
        <v>0</v>
      </c>
      <c r="I20" s="215">
        <f t="shared" si="0"/>
        <v>0</v>
      </c>
    </row>
    <row r="21" spans="1:9" s="13" customFormat="1" ht="31.5">
      <c r="A21" s="178">
        <v>12</v>
      </c>
      <c r="B21" s="364" t="s">
        <v>278</v>
      </c>
      <c r="C21" s="194">
        <v>900</v>
      </c>
      <c r="D21" s="178">
        <v>90001</v>
      </c>
      <c r="E21" s="178">
        <v>6050</v>
      </c>
      <c r="F21" s="183">
        <v>250000</v>
      </c>
      <c r="G21" s="183">
        <v>250000</v>
      </c>
      <c r="H21" s="191">
        <v>95594.72</v>
      </c>
      <c r="I21" s="215">
        <f t="shared" si="0"/>
        <v>0.38237888000000003</v>
      </c>
    </row>
    <row r="22" spans="1:9" s="13" customFormat="1" ht="31.5">
      <c r="A22" s="178">
        <v>13</v>
      </c>
      <c r="B22" s="364" t="s">
        <v>449</v>
      </c>
      <c r="C22" s="194">
        <v>900</v>
      </c>
      <c r="D22" s="178">
        <v>90003</v>
      </c>
      <c r="E22" s="178">
        <v>4300</v>
      </c>
      <c r="F22" s="183">
        <v>120000</v>
      </c>
      <c r="G22" s="183">
        <v>120000</v>
      </c>
      <c r="H22" s="191">
        <v>25868.16</v>
      </c>
      <c r="I22" s="215">
        <f>H22/G22</f>
        <v>0.215568</v>
      </c>
    </row>
    <row r="23" spans="1:9" s="13" customFormat="1" ht="15.75">
      <c r="A23" s="178">
        <v>14</v>
      </c>
      <c r="B23" s="364" t="s">
        <v>450</v>
      </c>
      <c r="C23" s="195">
        <v>900</v>
      </c>
      <c r="D23" s="196">
        <v>90003</v>
      </c>
      <c r="E23" s="196">
        <v>4300</v>
      </c>
      <c r="F23" s="197">
        <v>7625</v>
      </c>
      <c r="G23" s="197">
        <v>7625</v>
      </c>
      <c r="H23" s="762">
        <v>7625</v>
      </c>
      <c r="I23" s="215">
        <f t="shared" si="0"/>
        <v>1</v>
      </c>
    </row>
    <row r="24" spans="1:9" s="14" customFormat="1" ht="15.75">
      <c r="A24" s="185"/>
      <c r="B24" s="186" t="s">
        <v>80</v>
      </c>
      <c r="C24" s="185">
        <v>900</v>
      </c>
      <c r="D24" s="187"/>
      <c r="E24" s="187"/>
      <c r="F24" s="188">
        <f>SUM(F20:F23)</f>
        <v>427625</v>
      </c>
      <c r="G24" s="188">
        <f>SUM(G20:G23)</f>
        <v>427625</v>
      </c>
      <c r="H24" s="192">
        <f>SUM(H20:H23)</f>
        <v>129087.88</v>
      </c>
      <c r="I24" s="217">
        <f t="shared" si="0"/>
        <v>0.30187168664133296</v>
      </c>
    </row>
    <row r="25" spans="1:9" s="14" customFormat="1" ht="30">
      <c r="A25" s="178">
        <v>15</v>
      </c>
      <c r="B25" s="179" t="s">
        <v>422</v>
      </c>
      <c r="C25" s="194">
        <v>921</v>
      </c>
      <c r="D25" s="181" t="s">
        <v>185</v>
      </c>
      <c r="E25" s="181" t="s">
        <v>447</v>
      </c>
      <c r="F25" s="183">
        <v>257176</v>
      </c>
      <c r="G25" s="183">
        <v>257176</v>
      </c>
      <c r="H25" s="191">
        <v>4209.73</v>
      </c>
      <c r="I25" s="215">
        <f t="shared" si="0"/>
        <v>0.016369062431953213</v>
      </c>
    </row>
    <row r="26" spans="1:9" s="13" customFormat="1" ht="15.75">
      <c r="A26" s="688"/>
      <c r="B26" s="186" t="s">
        <v>186</v>
      </c>
      <c r="C26" s="185">
        <v>921</v>
      </c>
      <c r="D26" s="185"/>
      <c r="E26" s="185"/>
      <c r="F26" s="188">
        <f>SUM(F25:F25)</f>
        <v>257176</v>
      </c>
      <c r="G26" s="188">
        <f>SUM(G25:G25)</f>
        <v>257176</v>
      </c>
      <c r="H26" s="763">
        <f>SUM(H25:H25)</f>
        <v>4209.73</v>
      </c>
      <c r="I26" s="217">
        <f t="shared" si="0"/>
        <v>0.016369062431953213</v>
      </c>
    </row>
    <row r="27" spans="1:9" s="287" customFormat="1" ht="14.25" customHeight="1">
      <c r="A27" s="280"/>
      <c r="B27" s="281" t="s">
        <v>81</v>
      </c>
      <c r="C27" s="282"/>
      <c r="D27" s="283"/>
      <c r="E27" s="283"/>
      <c r="F27" s="760">
        <f>F19+F24+F26+F17</f>
        <v>2485555</v>
      </c>
      <c r="G27" s="760">
        <f>G19+G24+G26+G17</f>
        <v>2485555</v>
      </c>
      <c r="H27" s="761">
        <f>H19+H24+H26+H17</f>
        <v>184651.61000000002</v>
      </c>
      <c r="I27" s="285">
        <f t="shared" si="0"/>
        <v>0.07428989099014104</v>
      </c>
    </row>
    <row r="28" spans="1:9" ht="15.75" hidden="1">
      <c r="A28" s="1"/>
      <c r="B28" s="202"/>
      <c r="C28" s="170"/>
      <c r="D28" s="108"/>
      <c r="E28" s="108"/>
      <c r="F28" s="203"/>
      <c r="G28" s="203"/>
      <c r="H28" s="172"/>
      <c r="I28" s="203"/>
    </row>
    <row r="29" spans="1:9" ht="15.75">
      <c r="A29" s="1"/>
      <c r="B29" s="202"/>
      <c r="C29" s="170"/>
      <c r="D29" s="108"/>
      <c r="E29" s="108"/>
      <c r="F29" s="203"/>
      <c r="G29" s="203"/>
      <c r="H29" s="172"/>
      <c r="I29" s="203"/>
    </row>
    <row r="30" spans="1:9" ht="57" customHeight="1">
      <c r="A30" s="1"/>
      <c r="B30" s="973"/>
      <c r="C30" s="973"/>
      <c r="D30" s="973"/>
      <c r="E30" s="973"/>
      <c r="F30" s="973"/>
      <c r="G30" s="203"/>
      <c r="H30" s="204"/>
      <c r="I30" s="203"/>
    </row>
    <row r="31" spans="1:9" ht="15.75">
      <c r="A31" s="1"/>
      <c r="B31" s="202"/>
      <c r="C31" s="363"/>
      <c r="D31" s="108"/>
      <c r="E31" s="108"/>
      <c r="F31" s="203"/>
      <c r="G31" s="203"/>
      <c r="H31" s="172"/>
      <c r="I31" s="203"/>
    </row>
    <row r="32" spans="1:9" ht="15.75">
      <c r="A32" s="1"/>
      <c r="B32" s="202"/>
      <c r="C32" s="170"/>
      <c r="D32" s="108"/>
      <c r="E32" s="108"/>
      <c r="F32" s="203"/>
      <c r="G32" s="203"/>
      <c r="H32" s="172"/>
      <c r="I32" s="203"/>
    </row>
    <row r="33" spans="2:9" ht="15.75">
      <c r="B33" s="63"/>
      <c r="F33" s="16"/>
      <c r="G33" s="16"/>
      <c r="I33" s="16"/>
    </row>
    <row r="34" spans="2:9" ht="15.75">
      <c r="B34" s="63"/>
      <c r="F34" s="16"/>
      <c r="G34" s="16"/>
      <c r="I34" s="16"/>
    </row>
    <row r="35" spans="2:9" ht="15.75">
      <c r="B35" s="63"/>
      <c r="F35" s="16"/>
      <c r="G35" s="16"/>
      <c r="I35" s="16"/>
    </row>
    <row r="36" spans="2:9" ht="15.75">
      <c r="B36" s="63"/>
      <c r="F36" s="16"/>
      <c r="G36" s="16"/>
      <c r="I36" s="16"/>
    </row>
    <row r="37" spans="2:9" ht="15.75">
      <c r="B37" s="63"/>
      <c r="F37" s="16"/>
      <c r="G37" s="16"/>
      <c r="I37" s="16"/>
    </row>
    <row r="38" spans="2:9" ht="15.75">
      <c r="B38" s="63"/>
      <c r="F38" s="16"/>
      <c r="G38" s="16"/>
      <c r="I38" s="16"/>
    </row>
    <row r="39" spans="2:9" ht="15.75">
      <c r="B39" s="63"/>
      <c r="F39" s="16"/>
      <c r="G39" s="16"/>
      <c r="I39" s="16"/>
    </row>
    <row r="40" spans="2:9" ht="15.75">
      <c r="B40" s="63"/>
      <c r="F40" s="16"/>
      <c r="G40" s="16"/>
      <c r="I40" s="16"/>
    </row>
    <row r="41" spans="2:9" ht="15.75">
      <c r="B41" s="63"/>
      <c r="F41" s="16"/>
      <c r="G41" s="16"/>
      <c r="I41" s="16"/>
    </row>
    <row r="42" spans="2:9" ht="15.75">
      <c r="B42" s="63"/>
      <c r="F42" s="16"/>
      <c r="G42" s="16"/>
      <c r="I42" s="16"/>
    </row>
    <row r="43" spans="2:9" ht="15.75">
      <c r="B43" s="63"/>
      <c r="F43" s="16"/>
      <c r="G43" s="16"/>
      <c r="I43" s="16"/>
    </row>
    <row r="44" spans="2:9" ht="15.75">
      <c r="B44" s="63"/>
      <c r="F44" s="16"/>
      <c r="G44" s="16"/>
      <c r="I44" s="16"/>
    </row>
    <row r="45" spans="2:9" ht="15.75">
      <c r="B45" s="63"/>
      <c r="F45" s="16"/>
      <c r="G45" s="16"/>
      <c r="I45" s="16"/>
    </row>
    <row r="46" spans="2:9" ht="15.75">
      <c r="B46" s="63"/>
      <c r="F46" s="16"/>
      <c r="G46" s="16"/>
      <c r="I46" s="16"/>
    </row>
    <row r="47" spans="2:9" ht="15.75">
      <c r="B47" s="63"/>
      <c r="F47" s="16"/>
      <c r="G47" s="16"/>
      <c r="I47" s="16"/>
    </row>
    <row r="48" spans="2:9" ht="15.75">
      <c r="B48" s="63"/>
      <c r="F48" s="16"/>
      <c r="G48" s="16"/>
      <c r="I48" s="16"/>
    </row>
    <row r="49" spans="2:9" ht="15.75">
      <c r="B49" s="63"/>
      <c r="F49" s="16"/>
      <c r="G49" s="16"/>
      <c r="I49" s="16"/>
    </row>
    <row r="50" spans="2:9" ht="15.75">
      <c r="B50" s="63"/>
      <c r="F50" s="16"/>
      <c r="G50" s="16"/>
      <c r="I50" s="16"/>
    </row>
    <row r="51" spans="2:9" ht="15.75">
      <c r="B51" s="63"/>
      <c r="F51" s="16"/>
      <c r="G51" s="16"/>
      <c r="I51" s="16"/>
    </row>
    <row r="52" spans="2:9" ht="15.75">
      <c r="B52" s="63"/>
      <c r="F52" s="16"/>
      <c r="G52" s="16"/>
      <c r="I52" s="16"/>
    </row>
    <row r="53" spans="2:9" ht="15.75">
      <c r="B53" s="63"/>
      <c r="F53" s="16"/>
      <c r="G53" s="16"/>
      <c r="I53" s="16"/>
    </row>
    <row r="54" spans="2:9" ht="15.75">
      <c r="B54" s="63"/>
      <c r="F54" s="16"/>
      <c r="G54" s="16"/>
      <c r="I54" s="16"/>
    </row>
    <row r="55" spans="2:9" ht="15.75">
      <c r="B55" s="63"/>
      <c r="F55" s="16"/>
      <c r="G55" s="16"/>
      <c r="I55" s="16"/>
    </row>
    <row r="56" spans="2:9" ht="15.75">
      <c r="B56" s="63"/>
      <c r="F56" s="16"/>
      <c r="G56" s="16"/>
      <c r="I56" s="16"/>
    </row>
    <row r="57" spans="2:9" ht="15.75">
      <c r="B57" s="63"/>
      <c r="F57" s="16"/>
      <c r="G57" s="16"/>
      <c r="I57" s="16"/>
    </row>
    <row r="58" spans="2:9" ht="15.75">
      <c r="B58" s="63"/>
      <c r="F58" s="16"/>
      <c r="G58" s="16"/>
      <c r="I58" s="16"/>
    </row>
    <row r="59" spans="2:9" ht="15.75">
      <c r="B59" s="63"/>
      <c r="F59" s="16"/>
      <c r="G59" s="16"/>
      <c r="I59" s="16"/>
    </row>
    <row r="60" spans="2:9" ht="15.75">
      <c r="B60" s="63"/>
      <c r="F60" s="16"/>
      <c r="G60" s="16"/>
      <c r="I60" s="16"/>
    </row>
    <row r="61" spans="2:9" ht="15.75">
      <c r="B61" s="63"/>
      <c r="F61" s="16"/>
      <c r="G61" s="16"/>
      <c r="I61" s="16"/>
    </row>
    <row r="62" spans="2:9" ht="15.75">
      <c r="B62" s="63"/>
      <c r="F62" s="16"/>
      <c r="G62" s="16"/>
      <c r="I62" s="16"/>
    </row>
    <row r="63" spans="2:9" ht="15.75">
      <c r="B63" s="63"/>
      <c r="F63" s="16"/>
      <c r="G63" s="16"/>
      <c r="I63" s="16"/>
    </row>
    <row r="64" spans="2:9" ht="15.75">
      <c r="B64" s="63"/>
      <c r="F64" s="16"/>
      <c r="G64" s="16"/>
      <c r="I64" s="16"/>
    </row>
    <row r="65" spans="2:9" ht="15.75">
      <c r="B65" s="63"/>
      <c r="F65" s="16"/>
      <c r="G65" s="16"/>
      <c r="I65" s="16"/>
    </row>
    <row r="66" spans="2:9" ht="15.75">
      <c r="B66" s="63"/>
      <c r="F66" s="16"/>
      <c r="G66" s="16"/>
      <c r="I66" s="16"/>
    </row>
    <row r="67" spans="2:9" ht="15.75">
      <c r="B67" s="63"/>
      <c r="F67" s="16"/>
      <c r="G67" s="16"/>
      <c r="I67" s="16"/>
    </row>
    <row r="68" spans="2:9" ht="15.75">
      <c r="B68" s="63"/>
      <c r="F68" s="16"/>
      <c r="G68" s="16"/>
      <c r="I68" s="16"/>
    </row>
    <row r="69" spans="2:9" ht="15.75">
      <c r="B69" s="63"/>
      <c r="F69" s="16"/>
      <c r="G69" s="16"/>
      <c r="I69" s="16"/>
    </row>
    <row r="70" spans="2:9" ht="15.75">
      <c r="B70" s="63"/>
      <c r="F70" s="16"/>
      <c r="G70" s="16"/>
      <c r="I70" s="16"/>
    </row>
    <row r="71" spans="2:9" ht="15.75">
      <c r="B71" s="63"/>
      <c r="F71" s="16"/>
      <c r="G71" s="16"/>
      <c r="I71" s="16"/>
    </row>
    <row r="72" spans="2:9" ht="15.75">
      <c r="B72" s="63"/>
      <c r="F72" s="16"/>
      <c r="G72" s="16"/>
      <c r="I72" s="16"/>
    </row>
    <row r="73" spans="2:9" ht="15.75">
      <c r="B73" s="63"/>
      <c r="F73" s="16"/>
      <c r="G73" s="16"/>
      <c r="I73" s="16"/>
    </row>
    <row r="74" spans="2:9" ht="15.75">
      <c r="B74" s="63"/>
      <c r="F74" s="16"/>
      <c r="G74" s="16"/>
      <c r="I74" s="16"/>
    </row>
    <row r="75" spans="2:9" ht="15.75">
      <c r="B75" s="63"/>
      <c r="F75" s="16"/>
      <c r="G75" s="16"/>
      <c r="I75" s="16"/>
    </row>
    <row r="76" spans="2:9" ht="15.75">
      <c r="B76" s="63"/>
      <c r="F76" s="16"/>
      <c r="G76" s="16"/>
      <c r="I76" s="16"/>
    </row>
    <row r="77" spans="2:9" ht="15.75">
      <c r="B77" s="63"/>
      <c r="F77" s="16"/>
      <c r="G77" s="16"/>
      <c r="I77" s="16"/>
    </row>
    <row r="78" spans="2:9" ht="15.75">
      <c r="B78" s="63"/>
      <c r="F78" s="16"/>
      <c r="G78" s="16"/>
      <c r="I78" s="16"/>
    </row>
    <row r="79" spans="2:9" ht="15.75">
      <c r="B79" s="63"/>
      <c r="F79" s="16"/>
      <c r="G79" s="16"/>
      <c r="I79" s="16"/>
    </row>
    <row r="80" spans="2:9" ht="15.75">
      <c r="B80" s="63"/>
      <c r="F80" s="16"/>
      <c r="G80" s="16"/>
      <c r="I80" s="16"/>
    </row>
    <row r="81" spans="2:9" ht="15.75">
      <c r="B81" s="63"/>
      <c r="F81" s="16"/>
      <c r="G81" s="16"/>
      <c r="I81" s="16"/>
    </row>
    <row r="82" spans="2:9" ht="15.75">
      <c r="B82" s="63"/>
      <c r="F82" s="16"/>
      <c r="G82" s="16"/>
      <c r="I82" s="16"/>
    </row>
    <row r="83" spans="2:9" ht="15.75">
      <c r="B83" s="63"/>
      <c r="F83" s="16"/>
      <c r="G83" s="16"/>
      <c r="I83" s="16"/>
    </row>
    <row r="84" spans="2:9" ht="15.75">
      <c r="B84" s="63"/>
      <c r="F84" s="16"/>
      <c r="G84" s="16"/>
      <c r="I84" s="16"/>
    </row>
    <row r="85" spans="2:9" ht="15.75">
      <c r="B85" s="63"/>
      <c r="F85" s="16"/>
      <c r="G85" s="16"/>
      <c r="I85" s="16"/>
    </row>
    <row r="86" spans="2:9" ht="15.75">
      <c r="B86" s="63"/>
      <c r="F86" s="16"/>
      <c r="G86" s="16"/>
      <c r="I86" s="16"/>
    </row>
    <row r="87" spans="2:9" ht="15.75">
      <c r="B87" s="63"/>
      <c r="F87" s="16"/>
      <c r="G87" s="16"/>
      <c r="I87" s="16"/>
    </row>
    <row r="88" spans="2:9" ht="15.75">
      <c r="B88" s="63"/>
      <c r="F88" s="16"/>
      <c r="G88" s="16"/>
      <c r="I88" s="16"/>
    </row>
    <row r="89" spans="2:9" ht="15.75">
      <c r="B89" s="63"/>
      <c r="F89" s="16"/>
      <c r="G89" s="16"/>
      <c r="I89" s="16"/>
    </row>
    <row r="90" spans="2:9" ht="15.75">
      <c r="B90" s="63"/>
      <c r="F90" s="16"/>
      <c r="G90" s="16"/>
      <c r="I90" s="16"/>
    </row>
    <row r="91" spans="2:9" ht="15.75">
      <c r="B91" s="63"/>
      <c r="F91" s="16"/>
      <c r="G91" s="16"/>
      <c r="I91" s="16"/>
    </row>
    <row r="92" spans="2:9" ht="15.75">
      <c r="B92" s="63"/>
      <c r="F92" s="16"/>
      <c r="G92" s="16"/>
      <c r="I92" s="16"/>
    </row>
    <row r="93" spans="2:9" ht="15.75">
      <c r="B93" s="63"/>
      <c r="F93" s="16"/>
      <c r="G93" s="16"/>
      <c r="I93" s="16"/>
    </row>
    <row r="94" spans="2:9" ht="15.75">
      <c r="B94" s="63"/>
      <c r="F94" s="16"/>
      <c r="G94" s="16"/>
      <c r="I94" s="16"/>
    </row>
    <row r="95" spans="2:9" ht="15.75">
      <c r="B95" s="63"/>
      <c r="F95" s="16"/>
      <c r="G95" s="16"/>
      <c r="I95" s="16"/>
    </row>
    <row r="96" spans="2:9" ht="15.75">
      <c r="B96" s="63"/>
      <c r="F96" s="16"/>
      <c r="G96" s="16"/>
      <c r="I96" s="16"/>
    </row>
    <row r="97" spans="2:9" ht="15.75">
      <c r="B97" s="63"/>
      <c r="F97" s="16"/>
      <c r="G97" s="16"/>
      <c r="I97" s="16"/>
    </row>
    <row r="98" spans="2:9" ht="15.75">
      <c r="B98" s="63"/>
      <c r="F98" s="16"/>
      <c r="G98" s="16"/>
      <c r="I98" s="16"/>
    </row>
    <row r="99" spans="2:9" ht="15.75">
      <c r="B99" s="63"/>
      <c r="F99" s="16"/>
      <c r="G99" s="16"/>
      <c r="I99" s="16"/>
    </row>
    <row r="100" spans="2:9" ht="15.75">
      <c r="B100" s="63"/>
      <c r="F100" s="16"/>
      <c r="G100" s="16"/>
      <c r="I100" s="16"/>
    </row>
    <row r="101" spans="2:9" ht="15.75">
      <c r="B101" s="63"/>
      <c r="F101" s="16"/>
      <c r="G101" s="16"/>
      <c r="I101" s="16"/>
    </row>
    <row r="102" spans="2:9" ht="15.75">
      <c r="B102" s="63"/>
      <c r="F102" s="16"/>
      <c r="G102" s="16"/>
      <c r="I102" s="16"/>
    </row>
    <row r="103" spans="2:9" ht="15.75">
      <c r="B103" s="63"/>
      <c r="F103" s="16"/>
      <c r="G103" s="16"/>
      <c r="I103" s="16"/>
    </row>
    <row r="104" spans="2:9" ht="15.75">
      <c r="B104" s="63"/>
      <c r="F104" s="16"/>
      <c r="G104" s="16"/>
      <c r="I104" s="16"/>
    </row>
    <row r="105" spans="2:9" ht="15.75">
      <c r="B105" s="63"/>
      <c r="F105" s="16"/>
      <c r="G105" s="16"/>
      <c r="I105" s="16"/>
    </row>
    <row r="106" spans="2:9" ht="15.75">
      <c r="B106" s="63"/>
      <c r="F106" s="16"/>
      <c r="G106" s="16"/>
      <c r="I106" s="16"/>
    </row>
    <row r="107" spans="2:9" ht="15.75">
      <c r="B107" s="63"/>
      <c r="F107" s="16"/>
      <c r="G107" s="16"/>
      <c r="I107" s="16"/>
    </row>
    <row r="108" spans="2:9" ht="15.75">
      <c r="B108" s="63"/>
      <c r="F108" s="16"/>
      <c r="G108" s="16"/>
      <c r="I108" s="16"/>
    </row>
    <row r="109" spans="2:9" ht="15.75">
      <c r="B109" s="63"/>
      <c r="F109" s="16"/>
      <c r="G109" s="16"/>
      <c r="I109" s="16"/>
    </row>
    <row r="110" spans="2:9" ht="15.75">
      <c r="B110" s="63"/>
      <c r="F110" s="16"/>
      <c r="G110" s="16"/>
      <c r="I110" s="16"/>
    </row>
    <row r="111" spans="2:9" ht="15.75">
      <c r="B111" s="63"/>
      <c r="F111" s="16"/>
      <c r="G111" s="16"/>
      <c r="I111" s="16"/>
    </row>
    <row r="112" spans="2:9" ht="15.75">
      <c r="B112" s="63"/>
      <c r="F112" s="16"/>
      <c r="G112" s="16"/>
      <c r="I112" s="16"/>
    </row>
    <row r="113" spans="2:9" ht="15.75">
      <c r="B113" s="63"/>
      <c r="F113" s="16"/>
      <c r="G113" s="16"/>
      <c r="I113" s="16"/>
    </row>
    <row r="114" spans="2:9" ht="15.75">
      <c r="B114" s="63"/>
      <c r="F114" s="16"/>
      <c r="G114" s="16"/>
      <c r="I114" s="16"/>
    </row>
    <row r="115" spans="2:9" ht="15.75">
      <c r="B115" s="63"/>
      <c r="F115" s="16"/>
      <c r="G115" s="16"/>
      <c r="I115" s="16"/>
    </row>
    <row r="116" spans="2:9" ht="15.75">
      <c r="B116" s="63"/>
      <c r="F116" s="16"/>
      <c r="G116" s="16"/>
      <c r="I116" s="16"/>
    </row>
    <row r="117" spans="2:9" ht="15.75">
      <c r="B117" s="63"/>
      <c r="F117" s="16"/>
      <c r="G117" s="16"/>
      <c r="I117" s="16"/>
    </row>
    <row r="118" spans="2:9" ht="15.75">
      <c r="B118" s="63"/>
      <c r="F118" s="16"/>
      <c r="G118" s="16"/>
      <c r="I118" s="16"/>
    </row>
    <row r="119" spans="2:9" ht="15.75">
      <c r="B119" s="63"/>
      <c r="F119" s="16"/>
      <c r="G119" s="16"/>
      <c r="I119" s="16"/>
    </row>
    <row r="120" spans="2:9" ht="15.75">
      <c r="B120" s="63"/>
      <c r="F120" s="16"/>
      <c r="G120" s="16"/>
      <c r="I120" s="16"/>
    </row>
    <row r="121" spans="2:9" ht="15.75">
      <c r="B121" s="63"/>
      <c r="F121" s="16"/>
      <c r="G121" s="16"/>
      <c r="I121" s="16"/>
    </row>
    <row r="122" spans="2:9" ht="15.75">
      <c r="B122" s="63"/>
      <c r="F122" s="16"/>
      <c r="G122" s="16"/>
      <c r="I122" s="16"/>
    </row>
    <row r="123" spans="2:9" ht="15.75">
      <c r="B123" s="63"/>
      <c r="F123" s="16"/>
      <c r="G123" s="16"/>
      <c r="I123" s="16"/>
    </row>
    <row r="124" spans="2:9" ht="15.75">
      <c r="B124" s="63"/>
      <c r="F124" s="16"/>
      <c r="G124" s="16"/>
      <c r="I124" s="16"/>
    </row>
    <row r="125" spans="2:9" ht="15.75">
      <c r="B125" s="63"/>
      <c r="F125" s="16"/>
      <c r="G125" s="16"/>
      <c r="I125" s="16"/>
    </row>
    <row r="126" spans="2:9" ht="15.75">
      <c r="B126" s="63"/>
      <c r="F126" s="16"/>
      <c r="G126" s="16"/>
      <c r="I126" s="16"/>
    </row>
    <row r="127" spans="2:9" ht="15.75">
      <c r="B127" s="63"/>
      <c r="F127" s="16"/>
      <c r="G127" s="16"/>
      <c r="I127" s="16"/>
    </row>
    <row r="128" spans="2:9" ht="15.75">
      <c r="B128" s="63"/>
      <c r="F128" s="16"/>
      <c r="G128" s="16"/>
      <c r="I128" s="16"/>
    </row>
    <row r="129" spans="2:9" ht="15.75">
      <c r="B129" s="63"/>
      <c r="F129" s="16"/>
      <c r="G129" s="16"/>
      <c r="I129" s="16"/>
    </row>
    <row r="130" spans="2:9" ht="15.75">
      <c r="B130" s="63"/>
      <c r="F130" s="16"/>
      <c r="G130" s="16"/>
      <c r="I130" s="16"/>
    </row>
    <row r="131" spans="2:9" ht="15.75">
      <c r="B131" s="63"/>
      <c r="F131" s="16"/>
      <c r="G131" s="16"/>
      <c r="I131" s="16"/>
    </row>
    <row r="132" spans="2:9" ht="15.75">
      <c r="B132" s="63"/>
      <c r="F132" s="16"/>
      <c r="G132" s="16"/>
      <c r="I132" s="16"/>
    </row>
    <row r="133" spans="2:9" ht="15.75">
      <c r="B133" s="63"/>
      <c r="F133" s="16"/>
      <c r="G133" s="16"/>
      <c r="I133" s="16"/>
    </row>
    <row r="134" spans="2:9" ht="15.75">
      <c r="B134" s="63"/>
      <c r="F134" s="16"/>
      <c r="G134" s="16"/>
      <c r="I134" s="16"/>
    </row>
    <row r="135" spans="2:9" ht="15.75">
      <c r="B135" s="63"/>
      <c r="F135" s="16"/>
      <c r="G135" s="16"/>
      <c r="I135" s="16"/>
    </row>
    <row r="136" spans="2:9" ht="15.75">
      <c r="B136" s="63"/>
      <c r="F136" s="16"/>
      <c r="G136" s="16"/>
      <c r="I136" s="16"/>
    </row>
    <row r="137" spans="2:9" ht="15.75">
      <c r="B137" s="63"/>
      <c r="F137" s="16"/>
      <c r="G137" s="16"/>
      <c r="I137" s="16"/>
    </row>
    <row r="138" spans="2:9" ht="15.75">
      <c r="B138" s="63"/>
      <c r="F138" s="16"/>
      <c r="G138" s="16"/>
      <c r="I138" s="16"/>
    </row>
    <row r="139" spans="2:9" ht="15.75">
      <c r="B139" s="63"/>
      <c r="F139" s="16"/>
      <c r="G139" s="16"/>
      <c r="I139" s="16"/>
    </row>
    <row r="140" spans="2:9" ht="15.75">
      <c r="B140" s="63"/>
      <c r="F140" s="16"/>
      <c r="G140" s="16"/>
      <c r="I140" s="16"/>
    </row>
    <row r="141" spans="2:9" ht="15.75">
      <c r="B141" s="63"/>
      <c r="F141" s="16"/>
      <c r="G141" s="16"/>
      <c r="I141" s="16"/>
    </row>
    <row r="142" spans="6:9" ht="15.75">
      <c r="F142" s="16"/>
      <c r="G142" s="16"/>
      <c r="I142" s="16"/>
    </row>
    <row r="143" spans="6:9" ht="15.75">
      <c r="F143" s="16"/>
      <c r="G143" s="16"/>
      <c r="I143" s="16"/>
    </row>
    <row r="144" spans="6:9" ht="15.75">
      <c r="F144" s="16"/>
      <c r="G144" s="16"/>
      <c r="I144" s="16"/>
    </row>
    <row r="145" spans="6:9" ht="15.75">
      <c r="F145" s="16"/>
      <c r="G145" s="16"/>
      <c r="I145" s="16"/>
    </row>
    <row r="146" spans="6:9" ht="15.75">
      <c r="F146" s="16"/>
      <c r="G146" s="16"/>
      <c r="I146" s="16"/>
    </row>
    <row r="147" spans="6:9" ht="15.75">
      <c r="F147" s="16"/>
      <c r="G147" s="16"/>
      <c r="I147" s="16"/>
    </row>
    <row r="148" spans="6:9" ht="15.75">
      <c r="F148" s="16"/>
      <c r="G148" s="16"/>
      <c r="I148" s="16"/>
    </row>
    <row r="149" spans="6:9" ht="15.75">
      <c r="F149" s="16"/>
      <c r="G149" s="16"/>
      <c r="I149" s="16"/>
    </row>
    <row r="150" spans="6:9" ht="15.75">
      <c r="F150" s="16"/>
      <c r="G150" s="16"/>
      <c r="I150" s="16"/>
    </row>
    <row r="151" spans="6:9" ht="15.75">
      <c r="F151" s="16"/>
      <c r="G151" s="16"/>
      <c r="I151" s="16"/>
    </row>
    <row r="152" spans="6:9" ht="15.75">
      <c r="F152" s="16"/>
      <c r="G152" s="16"/>
      <c r="I152" s="16"/>
    </row>
    <row r="153" spans="6:9" ht="15.75">
      <c r="F153" s="16"/>
      <c r="G153" s="16"/>
      <c r="I153" s="16"/>
    </row>
    <row r="154" spans="6:9" ht="15.75">
      <c r="F154" s="16"/>
      <c r="G154" s="16"/>
      <c r="I154" s="16"/>
    </row>
    <row r="155" spans="6:9" ht="15.75">
      <c r="F155" s="16"/>
      <c r="G155" s="16"/>
      <c r="I155" s="16"/>
    </row>
    <row r="156" spans="6:9" ht="15.75">
      <c r="F156" s="16"/>
      <c r="G156" s="16"/>
      <c r="I156" s="16"/>
    </row>
    <row r="157" spans="6:9" ht="15.75">
      <c r="F157" s="16"/>
      <c r="G157" s="16"/>
      <c r="I157" s="16"/>
    </row>
    <row r="158" spans="6:9" ht="15.75">
      <c r="F158" s="16"/>
      <c r="G158" s="16"/>
      <c r="I158" s="16"/>
    </row>
    <row r="159" spans="6:9" ht="15.75">
      <c r="F159" s="16"/>
      <c r="G159" s="16"/>
      <c r="I159" s="16"/>
    </row>
    <row r="160" spans="6:9" ht="15.75">
      <c r="F160" s="16"/>
      <c r="G160" s="16"/>
      <c r="I160" s="16"/>
    </row>
    <row r="161" spans="6:9" ht="15.75">
      <c r="F161" s="16"/>
      <c r="G161" s="16"/>
      <c r="I161" s="16"/>
    </row>
    <row r="162" spans="6:9" ht="15.75">
      <c r="F162" s="16"/>
      <c r="G162" s="16"/>
      <c r="I162" s="16"/>
    </row>
    <row r="163" spans="6:9" ht="15.75">
      <c r="F163" s="16"/>
      <c r="G163" s="16"/>
      <c r="I163" s="16"/>
    </row>
    <row r="164" spans="6:9" ht="15.75">
      <c r="F164" s="16"/>
      <c r="G164" s="16"/>
      <c r="I164" s="16"/>
    </row>
    <row r="165" spans="6:9" ht="15.75">
      <c r="F165" s="16"/>
      <c r="G165" s="16"/>
      <c r="I165" s="16"/>
    </row>
    <row r="166" spans="6:9" ht="15.75">
      <c r="F166" s="16"/>
      <c r="G166" s="16"/>
      <c r="I166" s="16"/>
    </row>
    <row r="167" spans="6:9" ht="15.75">
      <c r="F167" s="16"/>
      <c r="G167" s="16"/>
      <c r="I167" s="16"/>
    </row>
    <row r="168" spans="6:9" ht="15.75">
      <c r="F168" s="16"/>
      <c r="G168" s="16"/>
      <c r="I168" s="16"/>
    </row>
    <row r="169" spans="6:9" ht="15.75">
      <c r="F169" s="16"/>
      <c r="G169" s="16"/>
      <c r="I169" s="16"/>
    </row>
    <row r="170" spans="6:9" ht="15.75">
      <c r="F170" s="16"/>
      <c r="G170" s="16"/>
      <c r="I170" s="16"/>
    </row>
    <row r="171" spans="6:9" ht="15.75">
      <c r="F171" s="16"/>
      <c r="G171" s="16"/>
      <c r="I171" s="16"/>
    </row>
    <row r="172" spans="6:9" ht="15.75">
      <c r="F172" s="16"/>
      <c r="G172" s="16"/>
      <c r="I172" s="16"/>
    </row>
    <row r="173" spans="6:9" ht="15.75">
      <c r="F173" s="16"/>
      <c r="G173" s="16"/>
      <c r="I173" s="16"/>
    </row>
    <row r="174" spans="6:9" ht="15.75">
      <c r="F174" s="16"/>
      <c r="G174" s="16"/>
      <c r="I174" s="16"/>
    </row>
    <row r="175" spans="6:9" ht="15.75">
      <c r="F175" s="16"/>
      <c r="G175" s="16"/>
      <c r="I175" s="16"/>
    </row>
    <row r="176" spans="6:9" ht="15.75">
      <c r="F176" s="16"/>
      <c r="G176" s="16"/>
      <c r="I176" s="16"/>
    </row>
    <row r="177" spans="6:9" ht="15.75">
      <c r="F177" s="16"/>
      <c r="G177" s="16"/>
      <c r="I177" s="16"/>
    </row>
    <row r="178" spans="6:9" ht="15.75">
      <c r="F178" s="16"/>
      <c r="G178" s="16"/>
      <c r="I178" s="16"/>
    </row>
    <row r="179" spans="6:9" ht="15.75">
      <c r="F179" s="16"/>
      <c r="G179" s="16"/>
      <c r="I179" s="16"/>
    </row>
    <row r="180" spans="6:9" ht="15.75">
      <c r="F180" s="16"/>
      <c r="G180" s="16"/>
      <c r="I180" s="16"/>
    </row>
    <row r="181" spans="6:9" ht="15.75">
      <c r="F181" s="16"/>
      <c r="G181" s="16"/>
      <c r="I181" s="16"/>
    </row>
    <row r="182" spans="6:9" ht="15.75">
      <c r="F182" s="16"/>
      <c r="G182" s="16"/>
      <c r="I182" s="16"/>
    </row>
    <row r="183" spans="6:9" ht="15.75">
      <c r="F183" s="16"/>
      <c r="G183" s="16"/>
      <c r="I183" s="16"/>
    </row>
    <row r="184" spans="6:9" ht="15.75">
      <c r="F184" s="16"/>
      <c r="G184" s="16"/>
      <c r="I184" s="16"/>
    </row>
    <row r="185" spans="6:9" ht="15.75">
      <c r="F185" s="16"/>
      <c r="G185" s="16"/>
      <c r="I185" s="16"/>
    </row>
    <row r="186" spans="6:9" ht="15.75">
      <c r="F186" s="16"/>
      <c r="G186" s="16"/>
      <c r="I186" s="16"/>
    </row>
    <row r="187" spans="6:9" ht="15.75">
      <c r="F187" s="16"/>
      <c r="G187" s="16"/>
      <c r="I187" s="16"/>
    </row>
    <row r="188" spans="6:9" ht="15.75">
      <c r="F188" s="16"/>
      <c r="G188" s="16"/>
      <c r="I188" s="16"/>
    </row>
    <row r="189" spans="6:9" ht="15.75">
      <c r="F189" s="16"/>
      <c r="G189" s="16"/>
      <c r="I189" s="16"/>
    </row>
    <row r="190" spans="6:9" ht="15.75">
      <c r="F190" s="16"/>
      <c r="G190" s="16"/>
      <c r="I190" s="16"/>
    </row>
    <row r="191" spans="6:9" ht="15.75">
      <c r="F191" s="16"/>
      <c r="G191" s="16"/>
      <c r="I191" s="16"/>
    </row>
    <row r="192" spans="6:9" ht="15.75">
      <c r="F192" s="16"/>
      <c r="G192" s="16"/>
      <c r="I192" s="16"/>
    </row>
    <row r="193" spans="6:9" ht="15.75">
      <c r="F193" s="16"/>
      <c r="G193" s="16"/>
      <c r="I193" s="16"/>
    </row>
    <row r="194" spans="6:9" ht="15.75">
      <c r="F194" s="16"/>
      <c r="G194" s="16"/>
      <c r="I194" s="16"/>
    </row>
    <row r="195" spans="6:9" ht="15.75">
      <c r="F195" s="16"/>
      <c r="G195" s="16"/>
      <c r="I195" s="16"/>
    </row>
    <row r="196" spans="6:9" ht="15.75">
      <c r="F196" s="16"/>
      <c r="G196" s="16"/>
      <c r="I196" s="16"/>
    </row>
    <row r="197" spans="6:9" ht="15.75">
      <c r="F197" s="16"/>
      <c r="G197" s="16"/>
      <c r="I197" s="16"/>
    </row>
    <row r="198" spans="6:9" ht="15.75">
      <c r="F198" s="16"/>
      <c r="G198" s="16"/>
      <c r="I198" s="16"/>
    </row>
    <row r="199" spans="6:9" ht="15.75">
      <c r="F199" s="16"/>
      <c r="G199" s="16"/>
      <c r="I199" s="16"/>
    </row>
    <row r="200" spans="6:9" ht="15.75">
      <c r="F200" s="16"/>
      <c r="G200" s="16"/>
      <c r="I200" s="16"/>
    </row>
    <row r="201" spans="6:9" ht="15.75">
      <c r="F201" s="16"/>
      <c r="G201" s="16"/>
      <c r="I201" s="16"/>
    </row>
    <row r="202" spans="6:9" ht="15.75">
      <c r="F202" s="16"/>
      <c r="G202" s="16"/>
      <c r="I202" s="16"/>
    </row>
    <row r="203" spans="6:9" ht="15.75">
      <c r="F203" s="16"/>
      <c r="G203" s="16"/>
      <c r="I203" s="16"/>
    </row>
    <row r="204" spans="6:9" ht="15.75">
      <c r="F204" s="16"/>
      <c r="G204" s="16"/>
      <c r="I204" s="16"/>
    </row>
    <row r="205" spans="6:9" ht="15.75">
      <c r="F205" s="16"/>
      <c r="G205" s="16"/>
      <c r="I205" s="16"/>
    </row>
    <row r="206" spans="6:9" ht="15.75">
      <c r="F206" s="16"/>
      <c r="G206" s="16"/>
      <c r="I206" s="16"/>
    </row>
    <row r="207" spans="6:9" ht="15.75">
      <c r="F207" s="16"/>
      <c r="G207" s="16"/>
      <c r="I207" s="16"/>
    </row>
    <row r="208" spans="6:9" ht="15.75">
      <c r="F208" s="16"/>
      <c r="G208" s="16"/>
      <c r="I208" s="16"/>
    </row>
    <row r="209" spans="6:9" ht="15.75">
      <c r="F209" s="16"/>
      <c r="G209" s="16"/>
      <c r="I209" s="16"/>
    </row>
    <row r="210" spans="6:9" ht="15.75">
      <c r="F210" s="16"/>
      <c r="G210" s="16"/>
      <c r="I210" s="16"/>
    </row>
    <row r="211" spans="6:9" ht="15.75">
      <c r="F211" s="16"/>
      <c r="G211" s="16"/>
      <c r="I211" s="16"/>
    </row>
    <row r="212" spans="6:9" ht="15.75">
      <c r="F212" s="16"/>
      <c r="G212" s="16"/>
      <c r="I212" s="16"/>
    </row>
    <row r="213" spans="6:9" ht="15.75">
      <c r="F213" s="16"/>
      <c r="G213" s="16"/>
      <c r="I213" s="16"/>
    </row>
    <row r="214" spans="6:9" ht="15.75">
      <c r="F214" s="16"/>
      <c r="G214" s="16"/>
      <c r="I214" s="16"/>
    </row>
    <row r="215" spans="6:9" ht="15.75">
      <c r="F215" s="16"/>
      <c r="G215" s="16"/>
      <c r="I215" s="16"/>
    </row>
    <row r="216" spans="6:9" ht="15.75">
      <c r="F216" s="16"/>
      <c r="G216" s="16"/>
      <c r="I216" s="16"/>
    </row>
    <row r="217" spans="6:9" ht="15.75">
      <c r="F217" s="16"/>
      <c r="G217" s="16"/>
      <c r="I217" s="16"/>
    </row>
    <row r="218" spans="6:9" ht="15.75">
      <c r="F218" s="16"/>
      <c r="G218" s="16"/>
      <c r="I218" s="16"/>
    </row>
    <row r="219" spans="6:9" ht="15.75">
      <c r="F219" s="16"/>
      <c r="G219" s="16"/>
      <c r="I219" s="16"/>
    </row>
    <row r="220" spans="6:9" ht="15.75">
      <c r="F220" s="16"/>
      <c r="G220" s="16"/>
      <c r="I220" s="16"/>
    </row>
    <row r="221" spans="6:9" ht="15.75">
      <c r="F221" s="16"/>
      <c r="G221" s="16"/>
      <c r="I221" s="16"/>
    </row>
    <row r="222" spans="6:9" ht="15.75">
      <c r="F222" s="16"/>
      <c r="G222" s="16"/>
      <c r="I222" s="16"/>
    </row>
    <row r="223" spans="6:9" ht="15.75">
      <c r="F223" s="16"/>
      <c r="G223" s="16"/>
      <c r="I223" s="16"/>
    </row>
    <row r="224" spans="6:9" ht="15.75">
      <c r="F224" s="16"/>
      <c r="G224" s="16"/>
      <c r="I224" s="16"/>
    </row>
    <row r="225" spans="6:9" ht="15.75">
      <c r="F225" s="16"/>
      <c r="G225" s="16"/>
      <c r="I225" s="16"/>
    </row>
    <row r="226" spans="6:9" ht="15.75">
      <c r="F226" s="16"/>
      <c r="G226" s="16"/>
      <c r="I226" s="16"/>
    </row>
    <row r="227" spans="6:9" ht="15.75">
      <c r="F227" s="16"/>
      <c r="G227" s="16"/>
      <c r="I227" s="16"/>
    </row>
    <row r="228" spans="6:9" ht="15.75">
      <c r="F228" s="16"/>
      <c r="G228" s="16"/>
      <c r="I228" s="16"/>
    </row>
    <row r="229" spans="6:9" ht="15.75">
      <c r="F229" s="16"/>
      <c r="G229" s="16"/>
      <c r="I229" s="16"/>
    </row>
    <row r="230" spans="6:9" ht="15.75">
      <c r="F230" s="16"/>
      <c r="G230" s="16"/>
      <c r="I230" s="16"/>
    </row>
    <row r="231" spans="6:9" ht="15.75">
      <c r="F231" s="16"/>
      <c r="G231" s="16"/>
      <c r="I231" s="16"/>
    </row>
    <row r="232" spans="6:9" ht="15.75">
      <c r="F232" s="16"/>
      <c r="G232" s="16"/>
      <c r="I232" s="16"/>
    </row>
    <row r="233" spans="6:9" ht="15.75">
      <c r="F233" s="16"/>
      <c r="G233" s="16"/>
      <c r="I233" s="16"/>
    </row>
    <row r="234" spans="6:9" ht="15.75">
      <c r="F234" s="16"/>
      <c r="G234" s="16"/>
      <c r="I234" s="16"/>
    </row>
    <row r="235" spans="6:9" ht="15.75">
      <c r="F235" s="16"/>
      <c r="G235" s="16"/>
      <c r="I235" s="16"/>
    </row>
    <row r="236" spans="6:9" ht="15.75">
      <c r="F236" s="16"/>
      <c r="G236" s="16"/>
      <c r="I236" s="16"/>
    </row>
    <row r="237" spans="6:9" ht="15.75">
      <c r="F237" s="16"/>
      <c r="G237" s="16"/>
      <c r="I237" s="16"/>
    </row>
    <row r="238" spans="6:9" ht="15.75">
      <c r="F238" s="16"/>
      <c r="G238" s="16"/>
      <c r="I238" s="16"/>
    </row>
    <row r="239" spans="6:9" ht="15.75">
      <c r="F239" s="16"/>
      <c r="G239" s="16"/>
      <c r="I239" s="16"/>
    </row>
    <row r="240" spans="6:9" ht="15.75">
      <c r="F240" s="16"/>
      <c r="G240" s="16"/>
      <c r="I240" s="16"/>
    </row>
    <row r="241" spans="6:9" ht="15.75">
      <c r="F241" s="16"/>
      <c r="G241" s="16"/>
      <c r="I241" s="16"/>
    </row>
    <row r="242" spans="6:9" ht="15.75">
      <c r="F242" s="16"/>
      <c r="G242" s="16"/>
      <c r="I242" s="16"/>
    </row>
    <row r="243" spans="6:9" ht="15.75">
      <c r="F243" s="16"/>
      <c r="G243" s="16"/>
      <c r="I243" s="16"/>
    </row>
    <row r="244" spans="6:9" ht="15.75">
      <c r="F244" s="16"/>
      <c r="G244" s="16"/>
      <c r="I244" s="16"/>
    </row>
    <row r="245" spans="6:9" ht="15.75">
      <c r="F245" s="16"/>
      <c r="G245" s="16"/>
      <c r="I245" s="16"/>
    </row>
    <row r="246" spans="6:9" ht="15.75">
      <c r="F246" s="16"/>
      <c r="G246" s="16"/>
      <c r="I246" s="16"/>
    </row>
    <row r="247" spans="6:9" ht="15.75">
      <c r="F247" s="16"/>
      <c r="G247" s="16"/>
      <c r="I247" s="16"/>
    </row>
    <row r="248" spans="6:9" ht="15.75">
      <c r="F248" s="16"/>
      <c r="G248" s="16"/>
      <c r="I248" s="16"/>
    </row>
    <row r="249" spans="6:9" ht="15.75">
      <c r="F249" s="16"/>
      <c r="G249" s="16"/>
      <c r="I249" s="16"/>
    </row>
    <row r="250" spans="6:9" ht="15.75">
      <c r="F250" s="16"/>
      <c r="G250" s="16"/>
      <c r="I250" s="16"/>
    </row>
    <row r="251" spans="6:9" ht="15.75">
      <c r="F251" s="16"/>
      <c r="G251" s="16"/>
      <c r="I251" s="16"/>
    </row>
    <row r="252" spans="6:9" ht="15.75">
      <c r="F252" s="16"/>
      <c r="G252" s="16"/>
      <c r="I252" s="16"/>
    </row>
    <row r="253" spans="6:9" ht="15.75">
      <c r="F253" s="16"/>
      <c r="G253" s="16"/>
      <c r="I253" s="16"/>
    </row>
    <row r="254" spans="6:9" ht="15.75">
      <c r="F254" s="16"/>
      <c r="G254" s="16"/>
      <c r="I254" s="16"/>
    </row>
    <row r="255" spans="6:9" ht="15.75">
      <c r="F255" s="16"/>
      <c r="G255" s="16"/>
      <c r="I255" s="16"/>
    </row>
    <row r="256" spans="6:9" ht="15.75">
      <c r="F256" s="16"/>
      <c r="G256" s="16"/>
      <c r="I256" s="16"/>
    </row>
    <row r="257" spans="6:9" ht="15.75">
      <c r="F257" s="16"/>
      <c r="G257" s="16"/>
      <c r="I257" s="16"/>
    </row>
    <row r="258" spans="6:9" ht="15.75">
      <c r="F258" s="16"/>
      <c r="G258" s="16"/>
      <c r="I258" s="16"/>
    </row>
    <row r="259" spans="6:9" ht="15.75">
      <c r="F259" s="16"/>
      <c r="G259" s="16"/>
      <c r="I259" s="16"/>
    </row>
    <row r="260" spans="6:9" ht="15.75">
      <c r="F260" s="16"/>
      <c r="G260" s="16"/>
      <c r="I260" s="16"/>
    </row>
    <row r="261" spans="6:9" ht="15.75">
      <c r="F261" s="16"/>
      <c r="G261" s="16"/>
      <c r="I261" s="16"/>
    </row>
    <row r="262" spans="6:9" ht="15.75">
      <c r="F262" s="16"/>
      <c r="G262" s="16"/>
      <c r="I262" s="16"/>
    </row>
    <row r="263" spans="6:9" ht="15.75">
      <c r="F263" s="16"/>
      <c r="G263" s="16"/>
      <c r="I263" s="16"/>
    </row>
    <row r="264" spans="6:9" ht="15.75">
      <c r="F264" s="16"/>
      <c r="G264" s="16"/>
      <c r="I264" s="16"/>
    </row>
    <row r="265" spans="6:9" ht="15.75">
      <c r="F265" s="16"/>
      <c r="G265" s="16"/>
      <c r="I265" s="16"/>
    </row>
    <row r="266" spans="6:9" ht="15.75">
      <c r="F266" s="16"/>
      <c r="G266" s="16"/>
      <c r="I266" s="16"/>
    </row>
    <row r="267" spans="6:9" ht="15.75">
      <c r="F267" s="16"/>
      <c r="G267" s="16"/>
      <c r="I267" s="16"/>
    </row>
    <row r="268" spans="6:9" ht="15.75">
      <c r="F268" s="16"/>
      <c r="G268" s="16"/>
      <c r="I268" s="16"/>
    </row>
    <row r="269" spans="6:9" ht="15.75">
      <c r="F269" s="16"/>
      <c r="G269" s="16"/>
      <c r="I269" s="16"/>
    </row>
    <row r="270" spans="6:9" ht="15.75">
      <c r="F270" s="16"/>
      <c r="G270" s="16"/>
      <c r="I270" s="16"/>
    </row>
    <row r="271" spans="6:9" ht="15.75">
      <c r="F271" s="16"/>
      <c r="G271" s="16"/>
      <c r="I271" s="16"/>
    </row>
    <row r="272" spans="6:9" ht="15.75">
      <c r="F272" s="16"/>
      <c r="G272" s="16"/>
      <c r="I272" s="16"/>
    </row>
    <row r="273" spans="6:9" ht="15.75">
      <c r="F273" s="16"/>
      <c r="G273" s="16"/>
      <c r="I273" s="16"/>
    </row>
    <row r="274" spans="6:9" ht="15.75">
      <c r="F274" s="16"/>
      <c r="G274" s="16"/>
      <c r="I274" s="16"/>
    </row>
    <row r="275" spans="6:9" ht="15.75">
      <c r="F275" s="16"/>
      <c r="G275" s="16"/>
      <c r="I275" s="16"/>
    </row>
    <row r="276" spans="6:9" ht="15.75">
      <c r="F276" s="16"/>
      <c r="G276" s="16"/>
      <c r="I276" s="16"/>
    </row>
    <row r="277" spans="6:9" ht="15.75">
      <c r="F277" s="16"/>
      <c r="G277" s="16"/>
      <c r="I277" s="16"/>
    </row>
    <row r="278" spans="6:9" ht="15.75">
      <c r="F278" s="16"/>
      <c r="G278" s="16"/>
      <c r="I278" s="16"/>
    </row>
    <row r="279" spans="6:9" ht="15.75">
      <c r="F279" s="16"/>
      <c r="G279" s="16"/>
      <c r="I279" s="16"/>
    </row>
    <row r="280" spans="6:9" ht="15.75">
      <c r="F280" s="16"/>
      <c r="G280" s="16"/>
      <c r="I280" s="16"/>
    </row>
    <row r="281" spans="6:9" ht="15.75">
      <c r="F281" s="16"/>
      <c r="G281" s="16"/>
      <c r="I281" s="16"/>
    </row>
    <row r="282" spans="6:9" ht="15.75">
      <c r="F282" s="16"/>
      <c r="G282" s="16"/>
      <c r="I282" s="16"/>
    </row>
    <row r="283" spans="6:9" ht="15.75">
      <c r="F283" s="16"/>
      <c r="G283" s="16"/>
      <c r="I283" s="16"/>
    </row>
    <row r="284" spans="6:9" ht="15.75">
      <c r="F284" s="16"/>
      <c r="G284" s="16"/>
      <c r="I284" s="16"/>
    </row>
    <row r="285" spans="6:9" ht="15.75">
      <c r="F285" s="16"/>
      <c r="G285" s="16"/>
      <c r="I285" s="16"/>
    </row>
    <row r="286" spans="6:9" ht="15.75">
      <c r="F286" s="16"/>
      <c r="G286" s="16"/>
      <c r="I286" s="16"/>
    </row>
    <row r="287" spans="6:9" ht="15.75">
      <c r="F287" s="16"/>
      <c r="G287" s="16"/>
      <c r="I287" s="16"/>
    </row>
    <row r="288" spans="6:9" ht="15.75">
      <c r="F288" s="16"/>
      <c r="G288" s="16"/>
      <c r="I288" s="16"/>
    </row>
    <row r="289" spans="6:9" ht="15.75">
      <c r="F289" s="16"/>
      <c r="G289" s="16"/>
      <c r="I289" s="16"/>
    </row>
    <row r="290" spans="6:9" ht="15.75">
      <c r="F290" s="16"/>
      <c r="G290" s="16"/>
      <c r="I290" s="16"/>
    </row>
    <row r="291" spans="6:9" ht="15.75">
      <c r="F291" s="16"/>
      <c r="G291" s="16"/>
      <c r="I291" s="16"/>
    </row>
    <row r="292" spans="6:9" ht="15.75">
      <c r="F292" s="16"/>
      <c r="G292" s="16"/>
      <c r="I292" s="16"/>
    </row>
    <row r="293" spans="6:9" ht="15.75">
      <c r="F293" s="16"/>
      <c r="G293" s="16"/>
      <c r="I293" s="16"/>
    </row>
    <row r="294" spans="6:9" ht="15.75">
      <c r="F294" s="16"/>
      <c r="G294" s="16"/>
      <c r="I294" s="16"/>
    </row>
    <row r="295" spans="6:9" ht="15.75">
      <c r="F295" s="16"/>
      <c r="G295" s="16"/>
      <c r="I295" s="16"/>
    </row>
    <row r="296" spans="6:9" ht="15.75">
      <c r="F296" s="16"/>
      <c r="G296" s="16"/>
      <c r="I296" s="16"/>
    </row>
    <row r="297" spans="6:9" ht="15.75">
      <c r="F297" s="16"/>
      <c r="G297" s="16"/>
      <c r="I297" s="16"/>
    </row>
    <row r="298" spans="6:9" ht="15.75">
      <c r="F298" s="16"/>
      <c r="G298" s="16"/>
      <c r="I298" s="16"/>
    </row>
    <row r="299" spans="6:9" ht="15.75">
      <c r="F299" s="16"/>
      <c r="G299" s="16"/>
      <c r="I299" s="16"/>
    </row>
    <row r="300" spans="6:9" ht="15.75">
      <c r="F300" s="16"/>
      <c r="G300" s="16"/>
      <c r="I300" s="16"/>
    </row>
    <row r="301" spans="6:9" ht="15.75">
      <c r="F301" s="16"/>
      <c r="G301" s="16"/>
      <c r="I301" s="16"/>
    </row>
    <row r="302" spans="6:9" ht="15.75">
      <c r="F302" s="16"/>
      <c r="G302" s="16"/>
      <c r="I302" s="16"/>
    </row>
    <row r="303" spans="6:9" ht="15.75">
      <c r="F303" s="16"/>
      <c r="G303" s="16"/>
      <c r="I303" s="16"/>
    </row>
    <row r="304" spans="6:9" ht="15.75">
      <c r="F304" s="16"/>
      <c r="G304" s="16"/>
      <c r="I304" s="16"/>
    </row>
    <row r="305" spans="6:9" ht="15.75">
      <c r="F305" s="16"/>
      <c r="G305" s="16"/>
      <c r="I305" s="16"/>
    </row>
    <row r="306" spans="6:9" ht="15.75">
      <c r="F306" s="16"/>
      <c r="G306" s="16"/>
      <c r="I306" s="16"/>
    </row>
    <row r="307" spans="6:9" ht="15.75">
      <c r="F307" s="16"/>
      <c r="G307" s="16"/>
      <c r="I307" s="16"/>
    </row>
    <row r="308" spans="6:9" ht="15.75">
      <c r="F308" s="16"/>
      <c r="G308" s="16"/>
      <c r="I308" s="16"/>
    </row>
    <row r="309" spans="6:9" ht="15.75">
      <c r="F309" s="16"/>
      <c r="G309" s="16"/>
      <c r="I309" s="16"/>
    </row>
    <row r="310" spans="6:9" ht="15.75">
      <c r="F310" s="16"/>
      <c r="G310" s="16"/>
      <c r="I310" s="16"/>
    </row>
    <row r="311" spans="6:9" ht="15.75">
      <c r="F311" s="16"/>
      <c r="G311" s="16"/>
      <c r="I311" s="16"/>
    </row>
    <row r="312" spans="6:9" ht="15.75">
      <c r="F312" s="16"/>
      <c r="G312" s="16"/>
      <c r="I312" s="16"/>
    </row>
    <row r="313" spans="6:9" ht="15.75">
      <c r="F313" s="16"/>
      <c r="G313" s="16"/>
      <c r="I313" s="16"/>
    </row>
    <row r="314" spans="6:9" ht="15.75">
      <c r="F314" s="16"/>
      <c r="G314" s="16"/>
      <c r="I314" s="16"/>
    </row>
    <row r="315" spans="6:9" ht="15.75">
      <c r="F315" s="16"/>
      <c r="G315" s="16"/>
      <c r="I315" s="16"/>
    </row>
    <row r="316" spans="6:9" ht="15.75">
      <c r="F316" s="16"/>
      <c r="G316" s="16"/>
      <c r="I316" s="16"/>
    </row>
    <row r="317" spans="6:9" ht="15.75">
      <c r="F317" s="16"/>
      <c r="G317" s="16"/>
      <c r="I317" s="16"/>
    </row>
    <row r="318" spans="6:9" ht="15.75">
      <c r="F318" s="16"/>
      <c r="G318" s="16"/>
      <c r="I318" s="16"/>
    </row>
    <row r="319" spans="6:9" ht="15.75">
      <c r="F319" s="16"/>
      <c r="G319" s="16"/>
      <c r="I319" s="16"/>
    </row>
    <row r="320" spans="6:9" ht="15.75">
      <c r="F320" s="16"/>
      <c r="G320" s="16"/>
      <c r="I320" s="16"/>
    </row>
    <row r="321" spans="6:9" ht="15.75">
      <c r="F321" s="16"/>
      <c r="G321" s="16"/>
      <c r="I321" s="16"/>
    </row>
    <row r="322" spans="6:9" ht="15.75">
      <c r="F322" s="16"/>
      <c r="G322" s="16"/>
      <c r="I322" s="16"/>
    </row>
    <row r="323" spans="6:9" ht="15.75">
      <c r="F323" s="16"/>
      <c r="G323" s="16"/>
      <c r="I323" s="16"/>
    </row>
    <row r="324" spans="6:9" ht="15.75">
      <c r="F324" s="16"/>
      <c r="G324" s="16"/>
      <c r="I324" s="16"/>
    </row>
    <row r="325" spans="6:9" ht="15.75">
      <c r="F325" s="16"/>
      <c r="G325" s="16"/>
      <c r="I325" s="16"/>
    </row>
    <row r="326" spans="6:9" ht="15.75">
      <c r="F326" s="16"/>
      <c r="G326" s="16"/>
      <c r="I326" s="16"/>
    </row>
    <row r="327" spans="6:9" ht="15.75">
      <c r="F327" s="16"/>
      <c r="G327" s="16"/>
      <c r="I327" s="16"/>
    </row>
    <row r="328" spans="6:9" ht="15.75">
      <c r="F328" s="16"/>
      <c r="G328" s="16"/>
      <c r="I328" s="16"/>
    </row>
    <row r="329" spans="6:9" ht="15.75">
      <c r="F329" s="16"/>
      <c r="G329" s="16"/>
      <c r="I329" s="16"/>
    </row>
    <row r="330" spans="6:9" ht="15.75">
      <c r="F330" s="16"/>
      <c r="G330" s="16"/>
      <c r="I330" s="16"/>
    </row>
    <row r="331" spans="6:9" ht="15.75">
      <c r="F331" s="16"/>
      <c r="G331" s="16"/>
      <c r="I331" s="16"/>
    </row>
    <row r="332" spans="6:9" ht="15.75">
      <c r="F332" s="16"/>
      <c r="G332" s="16"/>
      <c r="I332" s="16"/>
    </row>
    <row r="333" spans="6:9" ht="15.75">
      <c r="F333" s="16"/>
      <c r="G333" s="16"/>
      <c r="I333" s="16"/>
    </row>
    <row r="334" spans="6:9" ht="15.75">
      <c r="F334" s="16"/>
      <c r="G334" s="16"/>
      <c r="I334" s="16"/>
    </row>
    <row r="335" spans="6:9" ht="15.75">
      <c r="F335" s="16"/>
      <c r="G335" s="16"/>
      <c r="I335" s="16"/>
    </row>
    <row r="336" spans="6:9" ht="15.75">
      <c r="F336" s="16"/>
      <c r="G336" s="16"/>
      <c r="I336" s="16"/>
    </row>
    <row r="337" spans="6:9" ht="15.75">
      <c r="F337" s="16"/>
      <c r="G337" s="16"/>
      <c r="I337" s="16"/>
    </row>
    <row r="338" spans="6:9" ht="15.75">
      <c r="F338" s="16"/>
      <c r="G338" s="16"/>
      <c r="I338" s="16"/>
    </row>
    <row r="339" spans="6:9" ht="15.75">
      <c r="F339" s="16"/>
      <c r="G339" s="16"/>
      <c r="I339" s="16"/>
    </row>
    <row r="340" spans="6:9" ht="15.75">
      <c r="F340" s="16"/>
      <c r="G340" s="16"/>
      <c r="I340" s="16"/>
    </row>
    <row r="341" spans="6:9" ht="15.75">
      <c r="F341" s="16"/>
      <c r="G341" s="16"/>
      <c r="I341" s="16"/>
    </row>
    <row r="342" spans="6:9" ht="15.75">
      <c r="F342" s="16"/>
      <c r="G342" s="16"/>
      <c r="I342" s="16"/>
    </row>
    <row r="343" spans="6:9" ht="15.75">
      <c r="F343" s="16"/>
      <c r="G343" s="16"/>
      <c r="I343" s="16"/>
    </row>
    <row r="344" spans="6:9" ht="15.75">
      <c r="F344" s="16"/>
      <c r="G344" s="16"/>
      <c r="I344" s="16"/>
    </row>
    <row r="345" spans="6:9" ht="15.75">
      <c r="F345" s="16"/>
      <c r="G345" s="16"/>
      <c r="I345" s="16"/>
    </row>
    <row r="346" spans="6:9" ht="15.75">
      <c r="F346" s="16"/>
      <c r="G346" s="16"/>
      <c r="I346" s="16"/>
    </row>
    <row r="347" spans="6:9" ht="15.75">
      <c r="F347" s="16"/>
      <c r="G347" s="16"/>
      <c r="I347" s="16"/>
    </row>
    <row r="348" spans="6:9" ht="15.75">
      <c r="F348" s="16"/>
      <c r="G348" s="16"/>
      <c r="I348" s="16"/>
    </row>
    <row r="349" spans="6:9" ht="15.75">
      <c r="F349" s="16"/>
      <c r="G349" s="16"/>
      <c r="I349" s="16"/>
    </row>
    <row r="350" spans="6:9" ht="15.75">
      <c r="F350" s="16"/>
      <c r="G350" s="16"/>
      <c r="I350" s="16"/>
    </row>
    <row r="351" spans="6:9" ht="15.75">
      <c r="F351" s="16"/>
      <c r="G351" s="16"/>
      <c r="I351" s="16"/>
    </row>
    <row r="352" spans="6:9" ht="15.75">
      <c r="F352" s="16"/>
      <c r="G352" s="16"/>
      <c r="I352" s="16"/>
    </row>
    <row r="353" spans="6:9" ht="15.75">
      <c r="F353" s="16"/>
      <c r="G353" s="16"/>
      <c r="I353" s="16"/>
    </row>
    <row r="354" spans="6:9" ht="15.75">
      <c r="F354" s="16"/>
      <c r="G354" s="16"/>
      <c r="I354" s="16"/>
    </row>
    <row r="355" spans="6:9" ht="15.75">
      <c r="F355" s="16"/>
      <c r="G355" s="16"/>
      <c r="I355" s="16"/>
    </row>
    <row r="356" spans="6:9" ht="15.75">
      <c r="F356" s="16"/>
      <c r="G356" s="16"/>
      <c r="I356" s="16"/>
    </row>
    <row r="357" spans="6:9" ht="15.75">
      <c r="F357" s="16"/>
      <c r="G357" s="16"/>
      <c r="I357" s="16"/>
    </row>
    <row r="358" spans="6:9" ht="15.75">
      <c r="F358" s="16"/>
      <c r="G358" s="16"/>
      <c r="I358" s="16"/>
    </row>
    <row r="359" spans="6:9" ht="15.75">
      <c r="F359" s="16"/>
      <c r="G359" s="16"/>
      <c r="I359" s="16"/>
    </row>
    <row r="360" spans="6:9" ht="15.75">
      <c r="F360" s="16"/>
      <c r="G360" s="16"/>
      <c r="I360" s="16"/>
    </row>
    <row r="361" spans="6:9" ht="15.75">
      <c r="F361" s="16"/>
      <c r="G361" s="16"/>
      <c r="I361" s="16"/>
    </row>
    <row r="362" spans="6:9" ht="15.75">
      <c r="F362" s="16"/>
      <c r="G362" s="16"/>
      <c r="I362" s="16"/>
    </row>
    <row r="363" spans="6:9" ht="15.75">
      <c r="F363" s="16"/>
      <c r="G363" s="16"/>
      <c r="I363" s="16"/>
    </row>
    <row r="364" spans="6:9" ht="15.75">
      <c r="F364" s="16"/>
      <c r="G364" s="16"/>
      <c r="I364" s="16"/>
    </row>
    <row r="365" spans="6:9" ht="15.75">
      <c r="F365" s="16"/>
      <c r="G365" s="16"/>
      <c r="I365" s="16"/>
    </row>
    <row r="366" spans="6:9" ht="15.75">
      <c r="F366" s="16"/>
      <c r="G366" s="16"/>
      <c r="I366" s="16"/>
    </row>
    <row r="367" spans="6:9" ht="15.75">
      <c r="F367" s="16"/>
      <c r="G367" s="16"/>
      <c r="I367" s="16"/>
    </row>
    <row r="368" spans="6:9" ht="15.75">
      <c r="F368" s="16"/>
      <c r="G368" s="16"/>
      <c r="I368" s="16"/>
    </row>
    <row r="369" spans="6:9" ht="15.75">
      <c r="F369" s="16"/>
      <c r="G369" s="16"/>
      <c r="I369" s="16"/>
    </row>
    <row r="370" spans="6:9" ht="15.75">
      <c r="F370" s="16"/>
      <c r="G370" s="16"/>
      <c r="I370" s="16"/>
    </row>
    <row r="371" spans="6:9" ht="15.75">
      <c r="F371" s="16"/>
      <c r="G371" s="16"/>
      <c r="I371" s="16"/>
    </row>
    <row r="372" spans="6:9" ht="15.75">
      <c r="F372" s="16"/>
      <c r="G372" s="16"/>
      <c r="I372" s="16"/>
    </row>
    <row r="373" spans="6:9" ht="15.75">
      <c r="F373" s="16"/>
      <c r="G373" s="16"/>
      <c r="I373" s="16"/>
    </row>
    <row r="374" spans="6:9" ht="15.75">
      <c r="F374" s="16"/>
      <c r="G374" s="16"/>
      <c r="I374" s="16"/>
    </row>
    <row r="375" spans="6:9" ht="15.75">
      <c r="F375" s="16"/>
      <c r="G375" s="16"/>
      <c r="I375" s="16"/>
    </row>
    <row r="376" spans="6:9" ht="15.75">
      <c r="F376" s="16"/>
      <c r="G376" s="16"/>
      <c r="I376" s="16"/>
    </row>
    <row r="377" spans="6:9" ht="15.75">
      <c r="F377" s="16"/>
      <c r="G377" s="16"/>
      <c r="I377" s="16"/>
    </row>
    <row r="378" spans="6:9" ht="15.75">
      <c r="F378" s="16"/>
      <c r="G378" s="16"/>
      <c r="I378" s="16"/>
    </row>
    <row r="379" spans="6:9" ht="15.75">
      <c r="F379" s="16"/>
      <c r="G379" s="16"/>
      <c r="I379" s="16"/>
    </row>
    <row r="380" spans="6:9" ht="15.75">
      <c r="F380" s="16"/>
      <c r="G380" s="16"/>
      <c r="I380" s="16"/>
    </row>
    <row r="381" spans="6:9" ht="15.75">
      <c r="F381" s="16"/>
      <c r="G381" s="16"/>
      <c r="I381" s="16"/>
    </row>
    <row r="382" spans="6:9" ht="15.75">
      <c r="F382" s="16"/>
      <c r="G382" s="16"/>
      <c r="I382" s="16"/>
    </row>
    <row r="383" spans="6:9" ht="15.75">
      <c r="F383" s="16"/>
      <c r="G383" s="16"/>
      <c r="I383" s="16"/>
    </row>
    <row r="384" spans="6:9" ht="15.75">
      <c r="F384" s="16"/>
      <c r="G384" s="16"/>
      <c r="I384" s="16"/>
    </row>
    <row r="385" spans="6:9" ht="15.75">
      <c r="F385" s="16"/>
      <c r="G385" s="16"/>
      <c r="I385" s="16"/>
    </row>
    <row r="386" spans="6:9" ht="15.75">
      <c r="F386" s="16"/>
      <c r="G386" s="16"/>
      <c r="I386" s="16"/>
    </row>
    <row r="387" spans="6:9" ht="15.75">
      <c r="F387" s="16"/>
      <c r="G387" s="16"/>
      <c r="I387" s="16"/>
    </row>
    <row r="388" spans="6:9" ht="15.75">
      <c r="F388" s="16"/>
      <c r="G388" s="16"/>
      <c r="I388" s="16"/>
    </row>
    <row r="389" spans="6:9" ht="15.75">
      <c r="F389" s="16"/>
      <c r="G389" s="16"/>
      <c r="I389" s="16"/>
    </row>
    <row r="390" spans="6:9" ht="15.75">
      <c r="F390" s="16"/>
      <c r="G390" s="16"/>
      <c r="I390" s="16"/>
    </row>
    <row r="391" spans="6:9" ht="15.75">
      <c r="F391" s="16"/>
      <c r="G391" s="16"/>
      <c r="I391" s="16"/>
    </row>
    <row r="392" spans="6:9" ht="15.75">
      <c r="F392" s="16"/>
      <c r="G392" s="16"/>
      <c r="I392" s="16"/>
    </row>
    <row r="393" spans="6:9" ht="15.75">
      <c r="F393" s="16"/>
      <c r="G393" s="16"/>
      <c r="I393" s="16"/>
    </row>
    <row r="394" spans="6:9" ht="15.75">
      <c r="F394" s="16"/>
      <c r="G394" s="16"/>
      <c r="I394" s="16"/>
    </row>
    <row r="395" spans="6:9" ht="15.75">
      <c r="F395" s="16"/>
      <c r="G395" s="16"/>
      <c r="I395" s="16"/>
    </row>
    <row r="396" spans="6:9" ht="15.75">
      <c r="F396" s="16"/>
      <c r="G396" s="16"/>
      <c r="I396" s="16"/>
    </row>
    <row r="397" spans="6:9" ht="15.75">
      <c r="F397" s="16"/>
      <c r="G397" s="16"/>
      <c r="I397" s="16"/>
    </row>
    <row r="398" spans="6:9" ht="15.75">
      <c r="F398" s="16"/>
      <c r="G398" s="16"/>
      <c r="I398" s="16"/>
    </row>
    <row r="399" spans="6:9" ht="15.75">
      <c r="F399" s="16"/>
      <c r="G399" s="16"/>
      <c r="I399" s="16"/>
    </row>
    <row r="400" spans="6:9" ht="15.75">
      <c r="F400" s="16"/>
      <c r="G400" s="16"/>
      <c r="I400" s="16"/>
    </row>
    <row r="401" spans="6:9" ht="15.75">
      <c r="F401" s="16"/>
      <c r="G401" s="16"/>
      <c r="I401" s="16"/>
    </row>
    <row r="402" spans="6:9" ht="15.75">
      <c r="F402" s="16"/>
      <c r="G402" s="16"/>
      <c r="I402" s="16"/>
    </row>
    <row r="403" spans="6:9" ht="15.75">
      <c r="F403" s="16"/>
      <c r="G403" s="16"/>
      <c r="I403" s="16"/>
    </row>
    <row r="404" spans="6:9" ht="15.75">
      <c r="F404" s="16"/>
      <c r="G404" s="16"/>
      <c r="I404" s="16"/>
    </row>
    <row r="405" spans="6:9" ht="15.75">
      <c r="F405" s="16"/>
      <c r="G405" s="16"/>
      <c r="I405" s="16"/>
    </row>
    <row r="406" spans="6:9" ht="15.75">
      <c r="F406" s="16"/>
      <c r="G406" s="16"/>
      <c r="I406" s="16"/>
    </row>
    <row r="407" spans="6:9" ht="15.75">
      <c r="F407" s="16"/>
      <c r="G407" s="16"/>
      <c r="I407" s="16"/>
    </row>
    <row r="408" spans="6:9" ht="15.75">
      <c r="F408" s="16"/>
      <c r="G408" s="16"/>
      <c r="I408" s="16"/>
    </row>
    <row r="409" spans="6:9" ht="15.75">
      <c r="F409" s="16"/>
      <c r="G409" s="16"/>
      <c r="I409" s="16"/>
    </row>
    <row r="410" spans="6:9" ht="15.75">
      <c r="F410" s="16"/>
      <c r="G410" s="16"/>
      <c r="I410" s="16"/>
    </row>
    <row r="411" spans="6:9" ht="15.75">
      <c r="F411" s="16"/>
      <c r="G411" s="16"/>
      <c r="I411" s="16"/>
    </row>
    <row r="412" spans="6:9" ht="15.75">
      <c r="F412" s="16"/>
      <c r="G412" s="16"/>
      <c r="I412" s="16"/>
    </row>
    <row r="413" spans="6:9" ht="15.75">
      <c r="F413" s="16"/>
      <c r="G413" s="16"/>
      <c r="I413" s="16"/>
    </row>
    <row r="414" spans="6:9" ht="15.75">
      <c r="F414" s="16"/>
      <c r="G414" s="16"/>
      <c r="I414" s="16"/>
    </row>
    <row r="415" spans="6:9" ht="15.75">
      <c r="F415" s="16"/>
      <c r="G415" s="16"/>
      <c r="I415" s="16"/>
    </row>
    <row r="416" spans="6:9" ht="15.75">
      <c r="F416" s="16"/>
      <c r="G416" s="16"/>
      <c r="I416" s="16"/>
    </row>
    <row r="417" spans="6:9" ht="15.75">
      <c r="F417" s="16"/>
      <c r="G417" s="16"/>
      <c r="I417" s="16"/>
    </row>
    <row r="418" spans="6:9" ht="15.75">
      <c r="F418" s="16"/>
      <c r="G418" s="16"/>
      <c r="I418" s="16"/>
    </row>
    <row r="419" spans="6:9" ht="15.75">
      <c r="F419" s="16"/>
      <c r="G419" s="16"/>
      <c r="I419" s="16"/>
    </row>
    <row r="420" spans="6:9" ht="15.75">
      <c r="F420" s="16"/>
      <c r="G420" s="16"/>
      <c r="I420" s="16"/>
    </row>
    <row r="421" spans="6:9" ht="15.75">
      <c r="F421" s="16"/>
      <c r="G421" s="16"/>
      <c r="I421" s="16"/>
    </row>
    <row r="422" spans="6:9" ht="15.75">
      <c r="F422" s="16"/>
      <c r="G422" s="16"/>
      <c r="I422" s="16"/>
    </row>
    <row r="423" spans="6:9" ht="15.75">
      <c r="F423" s="16"/>
      <c r="G423" s="16"/>
      <c r="I423" s="16"/>
    </row>
    <row r="424" spans="6:9" ht="15.75">
      <c r="F424" s="16"/>
      <c r="G424" s="16"/>
      <c r="I424" s="16"/>
    </row>
    <row r="425" spans="6:9" ht="15.75">
      <c r="F425" s="16"/>
      <c r="G425" s="16"/>
      <c r="I425" s="16"/>
    </row>
    <row r="426" spans="6:9" ht="15.75">
      <c r="F426" s="16"/>
      <c r="G426" s="16"/>
      <c r="I426" s="16"/>
    </row>
    <row r="427" spans="6:9" ht="15.75">
      <c r="F427" s="16"/>
      <c r="G427" s="16"/>
      <c r="I427" s="16"/>
    </row>
    <row r="428" spans="6:9" ht="15.75">
      <c r="F428" s="16"/>
      <c r="G428" s="16"/>
      <c r="I428" s="16"/>
    </row>
    <row r="429" spans="6:9" ht="15.75">
      <c r="F429" s="16"/>
      <c r="G429" s="16"/>
      <c r="I429" s="16"/>
    </row>
    <row r="430" spans="6:9" ht="15.75">
      <c r="F430" s="16"/>
      <c r="G430" s="16"/>
      <c r="I430" s="16"/>
    </row>
    <row r="431" spans="6:9" ht="15.75">
      <c r="F431" s="16"/>
      <c r="G431" s="16"/>
      <c r="I431" s="16"/>
    </row>
    <row r="432" spans="6:9" ht="15.75">
      <c r="F432" s="16"/>
      <c r="G432" s="16"/>
      <c r="I432" s="16"/>
    </row>
    <row r="433" spans="6:9" ht="15.75">
      <c r="F433" s="16"/>
      <c r="G433" s="16"/>
      <c r="I433" s="16"/>
    </row>
    <row r="434" spans="6:9" ht="15.75">
      <c r="F434" s="16"/>
      <c r="G434" s="16"/>
      <c r="I434" s="16"/>
    </row>
    <row r="435" spans="6:9" ht="15.75">
      <c r="F435" s="16"/>
      <c r="G435" s="16"/>
      <c r="I435" s="16"/>
    </row>
    <row r="436" spans="6:9" ht="15.75">
      <c r="F436" s="16"/>
      <c r="G436" s="16"/>
      <c r="I436" s="16"/>
    </row>
    <row r="437" spans="6:9" ht="15.75">
      <c r="F437" s="16"/>
      <c r="G437" s="16"/>
      <c r="I437" s="16"/>
    </row>
    <row r="438" spans="6:9" ht="15.75">
      <c r="F438" s="16"/>
      <c r="G438" s="16"/>
      <c r="I438" s="16"/>
    </row>
    <row r="439" spans="6:9" ht="15.75">
      <c r="F439" s="16"/>
      <c r="G439" s="16"/>
      <c r="I439" s="16"/>
    </row>
    <row r="440" spans="6:9" ht="15.75">
      <c r="F440" s="16"/>
      <c r="G440" s="16"/>
      <c r="I440" s="16"/>
    </row>
    <row r="441" spans="6:9" ht="15.75">
      <c r="F441" s="16"/>
      <c r="G441" s="16"/>
      <c r="I441" s="16"/>
    </row>
    <row r="442" spans="6:9" ht="15.75">
      <c r="F442" s="16"/>
      <c r="G442" s="16"/>
      <c r="I442" s="16"/>
    </row>
    <row r="443" spans="6:9" ht="15.75">
      <c r="F443" s="16"/>
      <c r="G443" s="16"/>
      <c r="I443" s="16"/>
    </row>
    <row r="444" spans="6:9" ht="15.75">
      <c r="F444" s="16"/>
      <c r="G444" s="16"/>
      <c r="I444" s="16"/>
    </row>
    <row r="445" spans="6:9" ht="15.75">
      <c r="F445" s="16"/>
      <c r="G445" s="16"/>
      <c r="I445" s="16"/>
    </row>
    <row r="446" spans="6:9" ht="15.75">
      <c r="F446" s="16"/>
      <c r="G446" s="16"/>
      <c r="I446" s="16"/>
    </row>
    <row r="447" spans="6:9" ht="15.75">
      <c r="F447" s="16"/>
      <c r="G447" s="16"/>
      <c r="I447" s="16"/>
    </row>
    <row r="448" spans="6:9" ht="15.75">
      <c r="F448" s="16"/>
      <c r="G448" s="16"/>
      <c r="I448" s="16"/>
    </row>
    <row r="449" spans="6:9" ht="15.75">
      <c r="F449" s="16"/>
      <c r="G449" s="16"/>
      <c r="I449" s="16"/>
    </row>
    <row r="450" spans="6:9" ht="15.75">
      <c r="F450" s="16"/>
      <c r="G450" s="16"/>
      <c r="I450" s="16"/>
    </row>
    <row r="451" spans="6:9" ht="15.75">
      <c r="F451" s="16"/>
      <c r="G451" s="16"/>
      <c r="I451" s="16"/>
    </row>
    <row r="452" spans="6:9" ht="15.75">
      <c r="F452" s="16"/>
      <c r="G452" s="16"/>
      <c r="I452" s="16"/>
    </row>
    <row r="453" spans="6:9" ht="15.75">
      <c r="F453" s="16"/>
      <c r="G453" s="16"/>
      <c r="I453" s="16"/>
    </row>
    <row r="454" spans="6:9" ht="15.75">
      <c r="F454" s="16"/>
      <c r="G454" s="16"/>
      <c r="I454" s="16"/>
    </row>
    <row r="455" spans="6:9" ht="15.75">
      <c r="F455" s="16"/>
      <c r="G455" s="16"/>
      <c r="I455" s="16"/>
    </row>
    <row r="456" spans="6:9" ht="15.75">
      <c r="F456" s="16"/>
      <c r="G456" s="16"/>
      <c r="I456" s="16"/>
    </row>
    <row r="457" spans="6:9" ht="15.75">
      <c r="F457" s="16"/>
      <c r="G457" s="16"/>
      <c r="I457" s="16"/>
    </row>
    <row r="458" spans="6:9" ht="15.75">
      <c r="F458" s="16"/>
      <c r="G458" s="16"/>
      <c r="I458" s="16"/>
    </row>
    <row r="459" spans="6:9" ht="15.75">
      <c r="F459" s="16"/>
      <c r="G459" s="16"/>
      <c r="I459" s="16"/>
    </row>
    <row r="460" spans="6:9" ht="15.75">
      <c r="F460" s="16"/>
      <c r="G460" s="16"/>
      <c r="I460" s="16"/>
    </row>
    <row r="461" spans="6:9" ht="15.75">
      <c r="F461" s="16"/>
      <c r="G461" s="16"/>
      <c r="I461" s="16"/>
    </row>
    <row r="462" spans="6:9" ht="15.75">
      <c r="F462" s="16"/>
      <c r="G462" s="16"/>
      <c r="I462" s="16"/>
    </row>
    <row r="463" spans="6:9" ht="15.75">
      <c r="F463" s="16"/>
      <c r="G463" s="16"/>
      <c r="I463" s="16"/>
    </row>
    <row r="464" spans="6:9" ht="15.75">
      <c r="F464" s="16"/>
      <c r="G464" s="16"/>
      <c r="I464" s="16"/>
    </row>
    <row r="465" spans="6:9" ht="15.75">
      <c r="F465" s="16"/>
      <c r="G465" s="16"/>
      <c r="I465" s="16"/>
    </row>
    <row r="466" spans="6:9" ht="15.75">
      <c r="F466" s="16"/>
      <c r="G466" s="16"/>
      <c r="I466" s="16"/>
    </row>
    <row r="467" spans="6:9" ht="15.75">
      <c r="F467" s="16"/>
      <c r="G467" s="16"/>
      <c r="I467" s="16"/>
    </row>
    <row r="468" spans="6:9" ht="15.75">
      <c r="F468" s="16"/>
      <c r="G468" s="16"/>
      <c r="I468" s="16"/>
    </row>
    <row r="469" spans="6:9" ht="15.75">
      <c r="F469" s="16"/>
      <c r="G469" s="16"/>
      <c r="I469" s="16"/>
    </row>
    <row r="470" spans="6:9" ht="15.75">
      <c r="F470" s="16"/>
      <c r="G470" s="16"/>
      <c r="I470" s="16"/>
    </row>
    <row r="471" spans="6:9" ht="15.75">
      <c r="F471" s="16"/>
      <c r="G471" s="16"/>
      <c r="I471" s="16"/>
    </row>
    <row r="472" spans="6:9" ht="15.75">
      <c r="F472" s="16"/>
      <c r="G472" s="16"/>
      <c r="I472" s="16"/>
    </row>
    <row r="473" spans="6:9" ht="15.75">
      <c r="F473" s="16"/>
      <c r="G473" s="16"/>
      <c r="I473" s="16"/>
    </row>
    <row r="474" spans="6:9" ht="15.75">
      <c r="F474" s="16"/>
      <c r="G474" s="16"/>
      <c r="I474" s="16"/>
    </row>
    <row r="475" spans="6:9" ht="15.75">
      <c r="F475" s="16"/>
      <c r="G475" s="16"/>
      <c r="I475" s="16"/>
    </row>
    <row r="476" spans="6:9" ht="15.75">
      <c r="F476" s="16"/>
      <c r="G476" s="16"/>
      <c r="I476" s="16"/>
    </row>
    <row r="477" spans="6:9" ht="15.75">
      <c r="F477" s="16"/>
      <c r="G477" s="16"/>
      <c r="I477" s="16"/>
    </row>
    <row r="478" spans="6:9" ht="15.75">
      <c r="F478" s="16"/>
      <c r="G478" s="16"/>
      <c r="I478" s="16"/>
    </row>
    <row r="479" spans="6:9" ht="15.75">
      <c r="F479" s="16"/>
      <c r="G479" s="16"/>
      <c r="I479" s="16"/>
    </row>
    <row r="480" spans="6:9" ht="15.75">
      <c r="F480" s="16"/>
      <c r="G480" s="16"/>
      <c r="I480" s="16"/>
    </row>
    <row r="481" spans="6:9" ht="15.75">
      <c r="F481" s="16"/>
      <c r="G481" s="16"/>
      <c r="I481" s="16"/>
    </row>
    <row r="482" spans="6:9" ht="15.75">
      <c r="F482" s="16"/>
      <c r="G482" s="16"/>
      <c r="I482" s="16"/>
    </row>
    <row r="483" spans="6:9" ht="15.75">
      <c r="F483" s="16"/>
      <c r="G483" s="16"/>
      <c r="I483" s="16"/>
    </row>
    <row r="484" spans="6:9" ht="15.75">
      <c r="F484" s="16"/>
      <c r="G484" s="16"/>
      <c r="I484" s="16"/>
    </row>
    <row r="485" spans="6:9" ht="15.75">
      <c r="F485" s="16"/>
      <c r="G485" s="16"/>
      <c r="I485" s="16"/>
    </row>
    <row r="486" spans="6:9" ht="15.75">
      <c r="F486" s="16"/>
      <c r="G486" s="16"/>
      <c r="I486" s="16"/>
    </row>
    <row r="487" spans="6:9" ht="15.75">
      <c r="F487" s="16"/>
      <c r="G487" s="16"/>
      <c r="I487" s="16"/>
    </row>
    <row r="488" spans="6:9" ht="15.75">
      <c r="F488" s="16"/>
      <c r="G488" s="16"/>
      <c r="I488" s="16"/>
    </row>
    <row r="489" spans="6:9" ht="15.75">
      <c r="F489" s="16"/>
      <c r="G489" s="16"/>
      <c r="I489" s="16"/>
    </row>
    <row r="490" spans="6:9" ht="15.75">
      <c r="F490" s="16"/>
      <c r="G490" s="16"/>
      <c r="I490" s="16"/>
    </row>
    <row r="491" spans="6:9" ht="15.75">
      <c r="F491" s="16"/>
      <c r="G491" s="16"/>
      <c r="I491" s="16"/>
    </row>
    <row r="492" spans="6:9" ht="15.75">
      <c r="F492" s="16"/>
      <c r="G492" s="16"/>
      <c r="I492" s="16"/>
    </row>
    <row r="493" spans="6:9" ht="15.75">
      <c r="F493" s="16"/>
      <c r="G493" s="16"/>
      <c r="I493" s="16"/>
    </row>
    <row r="494" spans="6:9" ht="15.75">
      <c r="F494" s="16"/>
      <c r="G494" s="16"/>
      <c r="I494" s="16"/>
    </row>
    <row r="495" spans="6:9" ht="15.75">
      <c r="F495" s="16"/>
      <c r="G495" s="16"/>
      <c r="I495" s="16"/>
    </row>
    <row r="496" spans="6:9" ht="15.75">
      <c r="F496" s="16"/>
      <c r="G496" s="16"/>
      <c r="I496" s="16"/>
    </row>
    <row r="497" spans="6:9" ht="15.75">
      <c r="F497" s="16"/>
      <c r="G497" s="16"/>
      <c r="I497" s="16"/>
    </row>
    <row r="498" spans="6:9" ht="15.75">
      <c r="F498" s="16"/>
      <c r="G498" s="16"/>
      <c r="I498" s="16"/>
    </row>
    <row r="499" spans="6:9" ht="15.75">
      <c r="F499" s="16"/>
      <c r="G499" s="16"/>
      <c r="I499" s="16"/>
    </row>
    <row r="500" spans="6:9" ht="15.75">
      <c r="F500" s="16"/>
      <c r="G500" s="16"/>
      <c r="I500" s="16"/>
    </row>
    <row r="501" spans="6:9" ht="15.75">
      <c r="F501" s="16"/>
      <c r="G501" s="16"/>
      <c r="I501" s="16"/>
    </row>
    <row r="502" spans="6:9" ht="15.75">
      <c r="F502" s="16"/>
      <c r="G502" s="16"/>
      <c r="I502" s="16"/>
    </row>
    <row r="503" spans="6:9" ht="15.75">
      <c r="F503" s="16"/>
      <c r="G503" s="16"/>
      <c r="I503" s="16"/>
    </row>
    <row r="504" spans="6:9" ht="15.75">
      <c r="F504" s="16"/>
      <c r="G504" s="16"/>
      <c r="I504" s="16"/>
    </row>
    <row r="505" spans="6:9" ht="15.75">
      <c r="F505" s="16"/>
      <c r="G505" s="16"/>
      <c r="I505" s="16"/>
    </row>
    <row r="506" spans="6:9" ht="15.75">
      <c r="F506" s="16"/>
      <c r="G506" s="16"/>
      <c r="I506" s="16"/>
    </row>
    <row r="507" spans="6:9" ht="15.75">
      <c r="F507" s="16"/>
      <c r="G507" s="16"/>
      <c r="I507" s="16"/>
    </row>
    <row r="508" spans="6:9" ht="15.75">
      <c r="F508" s="16"/>
      <c r="G508" s="16"/>
      <c r="I508" s="16"/>
    </row>
    <row r="509" spans="6:9" ht="15.75">
      <c r="F509" s="16"/>
      <c r="G509" s="16"/>
      <c r="I509" s="16"/>
    </row>
    <row r="510" spans="6:9" ht="15.75">
      <c r="F510" s="16"/>
      <c r="G510" s="16"/>
      <c r="I510" s="16"/>
    </row>
    <row r="511" spans="6:9" ht="15.75">
      <c r="F511" s="16"/>
      <c r="G511" s="16"/>
      <c r="I511" s="16"/>
    </row>
    <row r="512" spans="6:9" ht="15.75">
      <c r="F512" s="16"/>
      <c r="G512" s="16"/>
      <c r="I512" s="16"/>
    </row>
    <row r="513" spans="6:9" ht="15.75">
      <c r="F513" s="16"/>
      <c r="G513" s="16"/>
      <c r="I513" s="16"/>
    </row>
    <row r="514" spans="6:9" ht="15.75">
      <c r="F514" s="16"/>
      <c r="G514" s="16"/>
      <c r="I514" s="16"/>
    </row>
    <row r="515" spans="6:9" ht="15.75">
      <c r="F515" s="16"/>
      <c r="G515" s="16"/>
      <c r="I515" s="16"/>
    </row>
    <row r="516" spans="6:9" ht="15.75">
      <c r="F516" s="16"/>
      <c r="G516" s="16"/>
      <c r="I516" s="16"/>
    </row>
    <row r="517" spans="6:9" ht="15.75">
      <c r="F517" s="16"/>
      <c r="G517" s="16"/>
      <c r="I517" s="16"/>
    </row>
    <row r="518" spans="6:9" ht="15.75">
      <c r="F518" s="16"/>
      <c r="G518" s="16"/>
      <c r="I518" s="16"/>
    </row>
    <row r="519" spans="6:9" ht="15.75">
      <c r="F519" s="16"/>
      <c r="G519" s="16"/>
      <c r="I519" s="16"/>
    </row>
    <row r="520" spans="6:9" ht="15.75">
      <c r="F520" s="16"/>
      <c r="G520" s="16"/>
      <c r="I520" s="16"/>
    </row>
    <row r="521" spans="6:9" ht="15.75">
      <c r="F521" s="16"/>
      <c r="G521" s="16"/>
      <c r="I521" s="16"/>
    </row>
    <row r="522" spans="6:9" ht="15.75">
      <c r="F522" s="16"/>
      <c r="G522" s="16"/>
      <c r="I522" s="16"/>
    </row>
    <row r="523" spans="6:9" ht="15.75">
      <c r="F523" s="16"/>
      <c r="G523" s="16"/>
      <c r="I523" s="16"/>
    </row>
    <row r="524" spans="6:9" ht="15.75">
      <c r="F524" s="16"/>
      <c r="G524" s="16"/>
      <c r="I524" s="16"/>
    </row>
    <row r="525" spans="6:9" ht="15.75">
      <c r="F525" s="16"/>
      <c r="G525" s="16"/>
      <c r="I525" s="16"/>
    </row>
    <row r="526" spans="6:9" ht="15.75">
      <c r="F526" s="16"/>
      <c r="G526" s="16"/>
      <c r="I526" s="16"/>
    </row>
    <row r="527" spans="6:9" ht="15.75">
      <c r="F527" s="16"/>
      <c r="G527" s="16"/>
      <c r="I527" s="16"/>
    </row>
    <row r="528" spans="6:9" ht="15.75">
      <c r="F528" s="16"/>
      <c r="G528" s="16"/>
      <c r="I528" s="16"/>
    </row>
    <row r="529" spans="6:9" ht="15.75">
      <c r="F529" s="16"/>
      <c r="G529" s="16"/>
      <c r="I529" s="16"/>
    </row>
    <row r="530" spans="6:9" ht="15.75">
      <c r="F530" s="16"/>
      <c r="G530" s="16"/>
      <c r="I530" s="16"/>
    </row>
    <row r="531" spans="6:9" ht="15.75">
      <c r="F531" s="16"/>
      <c r="G531" s="16"/>
      <c r="I531" s="16"/>
    </row>
    <row r="532" spans="6:9" ht="15.75">
      <c r="F532" s="16"/>
      <c r="G532" s="16"/>
      <c r="I532" s="16"/>
    </row>
    <row r="533" spans="6:9" ht="15.75">
      <c r="F533" s="16"/>
      <c r="G533" s="16"/>
      <c r="I533" s="16"/>
    </row>
    <row r="534" spans="6:9" ht="15.75">
      <c r="F534" s="16"/>
      <c r="G534" s="16"/>
      <c r="I534" s="16"/>
    </row>
    <row r="535" spans="6:9" ht="15.75">
      <c r="F535" s="16"/>
      <c r="G535" s="16"/>
      <c r="I535" s="16"/>
    </row>
    <row r="536" spans="6:9" ht="15.75">
      <c r="F536" s="16"/>
      <c r="G536" s="16"/>
      <c r="I536" s="16"/>
    </row>
    <row r="537" spans="6:9" ht="15.75">
      <c r="F537" s="16"/>
      <c r="G537" s="16"/>
      <c r="I537" s="16"/>
    </row>
    <row r="538" spans="6:9" ht="15.75">
      <c r="F538" s="16"/>
      <c r="G538" s="16"/>
      <c r="I538" s="16"/>
    </row>
    <row r="539" spans="6:9" ht="15.75">
      <c r="F539" s="16"/>
      <c r="G539" s="16"/>
      <c r="I539" s="16"/>
    </row>
    <row r="540" spans="6:9" ht="15.75">
      <c r="F540" s="16"/>
      <c r="G540" s="16"/>
      <c r="I540" s="16"/>
    </row>
    <row r="541" spans="6:9" ht="15.75">
      <c r="F541" s="16"/>
      <c r="G541" s="16"/>
      <c r="I541" s="16"/>
    </row>
    <row r="542" spans="6:9" ht="15.75">
      <c r="F542" s="16"/>
      <c r="G542" s="16"/>
      <c r="I542" s="16"/>
    </row>
    <row r="543" spans="6:9" ht="15.75">
      <c r="F543" s="16"/>
      <c r="G543" s="16"/>
      <c r="I543" s="16"/>
    </row>
    <row r="544" spans="6:9" ht="15.75">
      <c r="F544" s="16"/>
      <c r="G544" s="16"/>
      <c r="I544" s="16"/>
    </row>
    <row r="545" spans="6:9" ht="15.75">
      <c r="F545" s="16"/>
      <c r="G545" s="16"/>
      <c r="I545" s="16"/>
    </row>
    <row r="546" spans="6:9" ht="15.75">
      <c r="F546" s="16"/>
      <c r="G546" s="16"/>
      <c r="I546" s="16"/>
    </row>
    <row r="547" spans="6:9" ht="15.75">
      <c r="F547" s="16"/>
      <c r="G547" s="16"/>
      <c r="I547" s="16"/>
    </row>
    <row r="548" spans="6:9" ht="15.75">
      <c r="F548" s="16"/>
      <c r="G548" s="16"/>
      <c r="I548" s="16"/>
    </row>
    <row r="549" spans="6:9" ht="15.75">
      <c r="F549" s="16"/>
      <c r="G549" s="16"/>
      <c r="I549" s="16"/>
    </row>
    <row r="550" spans="6:9" ht="15.75">
      <c r="F550" s="16"/>
      <c r="G550" s="16"/>
      <c r="I550" s="16"/>
    </row>
    <row r="551" spans="6:9" ht="15.75">
      <c r="F551" s="16"/>
      <c r="G551" s="16"/>
      <c r="I551" s="16"/>
    </row>
    <row r="552" spans="6:9" ht="15.75">
      <c r="F552" s="16"/>
      <c r="G552" s="16"/>
      <c r="I552" s="16"/>
    </row>
    <row r="553" spans="6:9" ht="15.75">
      <c r="F553" s="16"/>
      <c r="G553" s="16"/>
      <c r="I553" s="16"/>
    </row>
    <row r="554" spans="6:9" ht="15.75">
      <c r="F554" s="16"/>
      <c r="G554" s="16"/>
      <c r="I554" s="16"/>
    </row>
    <row r="555" spans="6:9" ht="15.75">
      <c r="F555" s="16"/>
      <c r="G555" s="16"/>
      <c r="I555" s="16"/>
    </row>
    <row r="556" spans="6:9" ht="15.75">
      <c r="F556" s="16"/>
      <c r="G556" s="16"/>
      <c r="I556" s="16"/>
    </row>
    <row r="557" spans="6:9" ht="15.75">
      <c r="F557" s="16"/>
      <c r="G557" s="16"/>
      <c r="I557" s="16"/>
    </row>
    <row r="558" spans="6:9" ht="15.75">
      <c r="F558" s="16"/>
      <c r="G558" s="16"/>
      <c r="I558" s="16"/>
    </row>
    <row r="559" spans="6:9" ht="15.75">
      <c r="F559" s="16"/>
      <c r="G559" s="16"/>
      <c r="I559" s="16"/>
    </row>
    <row r="560" spans="6:9" ht="15.75">
      <c r="F560" s="16"/>
      <c r="G560" s="16"/>
      <c r="I560" s="16"/>
    </row>
    <row r="561" spans="6:9" ht="15.75">
      <c r="F561" s="16"/>
      <c r="G561" s="16"/>
      <c r="I561" s="16"/>
    </row>
    <row r="562" spans="6:9" ht="15.75">
      <c r="F562" s="16"/>
      <c r="G562" s="16"/>
      <c r="I562" s="16"/>
    </row>
    <row r="563" spans="6:9" ht="15.75">
      <c r="F563" s="16"/>
      <c r="G563" s="16"/>
      <c r="I563" s="16"/>
    </row>
    <row r="564" spans="6:9" ht="15.75">
      <c r="F564" s="16"/>
      <c r="G564" s="16"/>
      <c r="I564" s="16"/>
    </row>
    <row r="565" spans="6:9" ht="15.75">
      <c r="F565" s="16"/>
      <c r="G565" s="16"/>
      <c r="I565" s="16"/>
    </row>
    <row r="566" spans="6:9" ht="15.75">
      <c r="F566" s="16"/>
      <c r="G566" s="16"/>
      <c r="I566" s="16"/>
    </row>
    <row r="567" spans="6:9" ht="15.75">
      <c r="F567" s="16"/>
      <c r="G567" s="16"/>
      <c r="I567" s="16"/>
    </row>
    <row r="568" spans="6:9" ht="15.75">
      <c r="F568" s="16"/>
      <c r="G568" s="16"/>
      <c r="I568" s="16"/>
    </row>
    <row r="569" spans="6:9" ht="15.75">
      <c r="F569" s="16"/>
      <c r="G569" s="16"/>
      <c r="I569" s="16"/>
    </row>
    <row r="570" spans="6:9" ht="15.75">
      <c r="F570" s="16"/>
      <c r="G570" s="16"/>
      <c r="I570" s="16"/>
    </row>
    <row r="571" spans="6:9" ht="15.75">
      <c r="F571" s="16"/>
      <c r="G571" s="16"/>
      <c r="I571" s="16"/>
    </row>
    <row r="572" spans="6:9" ht="15.75">
      <c r="F572" s="16"/>
      <c r="G572" s="16"/>
      <c r="I572" s="16"/>
    </row>
    <row r="573" spans="6:9" ht="15.75">
      <c r="F573" s="16"/>
      <c r="G573" s="16"/>
      <c r="I573" s="16"/>
    </row>
    <row r="574" spans="6:9" ht="15.75">
      <c r="F574" s="16"/>
      <c r="G574" s="16"/>
      <c r="I574" s="16"/>
    </row>
    <row r="575" spans="6:9" ht="15.75">
      <c r="F575" s="16"/>
      <c r="G575" s="16"/>
      <c r="I575" s="16"/>
    </row>
    <row r="576" spans="6:9" ht="15.75">
      <c r="F576" s="16"/>
      <c r="G576" s="16"/>
      <c r="I576" s="16"/>
    </row>
    <row r="577" spans="6:9" ht="15.75">
      <c r="F577" s="16"/>
      <c r="G577" s="16"/>
      <c r="I577" s="16"/>
    </row>
    <row r="578" spans="6:9" ht="15.75">
      <c r="F578" s="16"/>
      <c r="G578" s="16"/>
      <c r="I578" s="16"/>
    </row>
    <row r="579" spans="6:9" ht="15.75">
      <c r="F579" s="16"/>
      <c r="G579" s="16"/>
      <c r="I579" s="16"/>
    </row>
    <row r="580" spans="6:9" ht="15.75">
      <c r="F580" s="16"/>
      <c r="G580" s="16"/>
      <c r="I580" s="16"/>
    </row>
    <row r="581" spans="6:9" ht="15.75">
      <c r="F581" s="16"/>
      <c r="G581" s="16"/>
      <c r="I581" s="16"/>
    </row>
    <row r="582" spans="6:9" ht="15.75">
      <c r="F582" s="16"/>
      <c r="G582" s="16"/>
      <c r="I582" s="16"/>
    </row>
    <row r="583" spans="6:9" ht="15.75">
      <c r="F583" s="16"/>
      <c r="G583" s="16"/>
      <c r="I583" s="16"/>
    </row>
    <row r="584" spans="6:9" ht="15.75">
      <c r="F584" s="16"/>
      <c r="G584" s="16"/>
      <c r="I584" s="16"/>
    </row>
    <row r="585" spans="6:9" ht="15.75">
      <c r="F585" s="16"/>
      <c r="G585" s="16"/>
      <c r="I585" s="16"/>
    </row>
    <row r="586" spans="6:9" ht="15.75">
      <c r="F586" s="16"/>
      <c r="G586" s="16"/>
      <c r="I586" s="16"/>
    </row>
    <row r="587" spans="6:9" ht="15.75">
      <c r="F587" s="16"/>
      <c r="G587" s="16"/>
      <c r="I587" s="16"/>
    </row>
    <row r="588" spans="6:9" ht="15.75">
      <c r="F588" s="16"/>
      <c r="G588" s="16"/>
      <c r="I588" s="16"/>
    </row>
    <row r="589" spans="6:9" ht="15.75">
      <c r="F589" s="16"/>
      <c r="G589" s="16"/>
      <c r="I589" s="16"/>
    </row>
    <row r="590" spans="6:9" ht="15.75">
      <c r="F590" s="16"/>
      <c r="G590" s="16"/>
      <c r="I590" s="16"/>
    </row>
    <row r="591" spans="6:9" ht="15.75">
      <c r="F591" s="16"/>
      <c r="G591" s="16"/>
      <c r="I591" s="16"/>
    </row>
    <row r="592" spans="6:9" ht="15.75">
      <c r="F592" s="16"/>
      <c r="G592" s="16"/>
      <c r="I592" s="16"/>
    </row>
    <row r="593" spans="6:9" ht="15.75">
      <c r="F593" s="16"/>
      <c r="G593" s="16"/>
      <c r="I593" s="16"/>
    </row>
    <row r="594" spans="6:9" ht="15.75">
      <c r="F594" s="16"/>
      <c r="G594" s="16"/>
      <c r="I594" s="16"/>
    </row>
    <row r="595" spans="6:9" ht="15.75">
      <c r="F595" s="16"/>
      <c r="G595" s="16"/>
      <c r="I595" s="16"/>
    </row>
    <row r="596" spans="6:9" ht="15.75">
      <c r="F596" s="16"/>
      <c r="G596" s="16"/>
      <c r="I596" s="16"/>
    </row>
    <row r="597" spans="6:9" ht="15.75">
      <c r="F597" s="16"/>
      <c r="G597" s="16"/>
      <c r="I597" s="16"/>
    </row>
    <row r="598" spans="6:9" ht="15.75">
      <c r="F598" s="16"/>
      <c r="G598" s="16"/>
      <c r="I598" s="16"/>
    </row>
    <row r="599" spans="6:9" ht="15.75">
      <c r="F599" s="16"/>
      <c r="G599" s="16"/>
      <c r="I599" s="16"/>
    </row>
    <row r="600" spans="6:9" ht="15.75">
      <c r="F600" s="16"/>
      <c r="G600" s="16"/>
      <c r="I600" s="16"/>
    </row>
    <row r="601" spans="6:9" ht="15.75">
      <c r="F601" s="16"/>
      <c r="G601" s="16"/>
      <c r="I601" s="16"/>
    </row>
    <row r="602" spans="6:9" ht="15.75">
      <c r="F602" s="16"/>
      <c r="G602" s="16"/>
      <c r="I602" s="16"/>
    </row>
    <row r="603" spans="6:9" ht="15.75">
      <c r="F603" s="16"/>
      <c r="G603" s="16"/>
      <c r="I603" s="16"/>
    </row>
    <row r="604" spans="6:9" ht="15.75">
      <c r="F604" s="16"/>
      <c r="G604" s="16"/>
      <c r="I604" s="16"/>
    </row>
    <row r="605" spans="6:9" ht="15.75">
      <c r="F605" s="16"/>
      <c r="G605" s="16"/>
      <c r="I605" s="16"/>
    </row>
    <row r="606" spans="6:9" ht="15.75">
      <c r="F606" s="16"/>
      <c r="G606" s="16"/>
      <c r="I606" s="16"/>
    </row>
    <row r="607" spans="6:9" ht="15.75">
      <c r="F607" s="16"/>
      <c r="G607" s="16"/>
      <c r="I607" s="16"/>
    </row>
    <row r="608" spans="6:9" ht="15.75">
      <c r="F608" s="16"/>
      <c r="G608" s="16"/>
      <c r="I608" s="16"/>
    </row>
    <row r="609" spans="6:9" ht="15.75">
      <c r="F609" s="16"/>
      <c r="G609" s="16"/>
      <c r="I609" s="16"/>
    </row>
    <row r="610" spans="6:9" ht="15.75">
      <c r="F610" s="16"/>
      <c r="G610" s="16"/>
      <c r="I610" s="16"/>
    </row>
    <row r="611" spans="6:9" ht="15.75">
      <c r="F611" s="16"/>
      <c r="G611" s="16"/>
      <c r="I611" s="16"/>
    </row>
    <row r="612" spans="6:9" ht="15.75">
      <c r="F612" s="16"/>
      <c r="G612" s="16"/>
      <c r="I612" s="16"/>
    </row>
    <row r="613" spans="6:9" ht="15.75">
      <c r="F613" s="16"/>
      <c r="G613" s="16"/>
      <c r="I613" s="16"/>
    </row>
    <row r="614" spans="6:9" ht="15.75">
      <c r="F614" s="16"/>
      <c r="G614" s="16"/>
      <c r="I614" s="16"/>
    </row>
    <row r="615" spans="6:9" ht="15.75">
      <c r="F615" s="16"/>
      <c r="G615" s="16"/>
      <c r="I615" s="16"/>
    </row>
    <row r="616" spans="6:9" ht="15.75">
      <c r="F616" s="16"/>
      <c r="G616" s="16"/>
      <c r="I616" s="16"/>
    </row>
    <row r="617" spans="6:9" ht="15.75">
      <c r="F617" s="16"/>
      <c r="G617" s="16"/>
      <c r="I617" s="16"/>
    </row>
    <row r="618" spans="6:9" ht="15.75">
      <c r="F618" s="16"/>
      <c r="G618" s="16"/>
      <c r="I618" s="16"/>
    </row>
    <row r="619" spans="6:9" ht="15.75">
      <c r="F619" s="16"/>
      <c r="G619" s="16"/>
      <c r="I619" s="16"/>
    </row>
    <row r="620" spans="6:9" ht="15.75">
      <c r="F620" s="16"/>
      <c r="G620" s="16"/>
      <c r="I620" s="16"/>
    </row>
    <row r="621" spans="6:9" ht="15.75">
      <c r="F621" s="16"/>
      <c r="G621" s="16"/>
      <c r="I621" s="16"/>
    </row>
    <row r="622" spans="6:9" ht="15.75">
      <c r="F622" s="16"/>
      <c r="G622" s="16"/>
      <c r="I622" s="16"/>
    </row>
    <row r="623" spans="6:9" ht="15.75">
      <c r="F623" s="16"/>
      <c r="G623" s="16"/>
      <c r="I623" s="16"/>
    </row>
    <row r="624" spans="6:9" ht="15.75">
      <c r="F624" s="16"/>
      <c r="G624" s="16"/>
      <c r="I624" s="16"/>
    </row>
    <row r="625" spans="6:9" ht="15.75">
      <c r="F625" s="16"/>
      <c r="G625" s="16"/>
      <c r="I625" s="16"/>
    </row>
    <row r="626" spans="6:9" ht="15.75">
      <c r="F626" s="16"/>
      <c r="G626" s="16"/>
      <c r="I626" s="16"/>
    </row>
    <row r="627" spans="6:9" ht="15.75">
      <c r="F627" s="16"/>
      <c r="G627" s="16"/>
      <c r="I627" s="16"/>
    </row>
    <row r="628" spans="6:9" ht="15.75">
      <c r="F628" s="16"/>
      <c r="G628" s="16"/>
      <c r="I628" s="16"/>
    </row>
    <row r="629" spans="6:9" ht="15.75">
      <c r="F629" s="16"/>
      <c r="G629" s="16"/>
      <c r="I629" s="16"/>
    </row>
    <row r="630" spans="6:9" ht="15.75">
      <c r="F630" s="16"/>
      <c r="G630" s="16"/>
      <c r="I630" s="16"/>
    </row>
    <row r="631" spans="6:9" ht="15.75">
      <c r="F631" s="16"/>
      <c r="G631" s="16"/>
      <c r="I631" s="16"/>
    </row>
    <row r="632" spans="6:9" ht="15.75">
      <c r="F632" s="16"/>
      <c r="G632" s="16"/>
      <c r="I632" s="16"/>
    </row>
    <row r="633" spans="6:9" ht="15.75">
      <c r="F633" s="16"/>
      <c r="G633" s="16"/>
      <c r="I633" s="16"/>
    </row>
    <row r="634" spans="6:9" ht="15.75">
      <c r="F634" s="16"/>
      <c r="G634" s="16"/>
      <c r="I634" s="16"/>
    </row>
    <row r="635" spans="6:9" ht="15.75">
      <c r="F635" s="16"/>
      <c r="G635" s="16"/>
      <c r="I635" s="16"/>
    </row>
    <row r="636" spans="6:9" ht="15.75">
      <c r="F636" s="16"/>
      <c r="G636" s="16"/>
      <c r="I636" s="16"/>
    </row>
    <row r="637" spans="6:9" ht="15.75">
      <c r="F637" s="16"/>
      <c r="G637" s="16"/>
      <c r="I637" s="16"/>
    </row>
    <row r="638" spans="6:9" ht="15.75">
      <c r="F638" s="16"/>
      <c r="G638" s="16"/>
      <c r="I638" s="16"/>
    </row>
    <row r="639" spans="6:9" ht="15.75">
      <c r="F639" s="16"/>
      <c r="G639" s="16"/>
      <c r="I639" s="16"/>
    </row>
    <row r="640" spans="6:9" ht="15.75">
      <c r="F640" s="16"/>
      <c r="G640" s="16"/>
      <c r="I640" s="16"/>
    </row>
    <row r="641" spans="6:9" ht="15.75">
      <c r="F641" s="16"/>
      <c r="G641" s="16"/>
      <c r="I641" s="16"/>
    </row>
    <row r="642" spans="6:9" ht="15.75">
      <c r="F642" s="16"/>
      <c r="G642" s="16"/>
      <c r="I642" s="16"/>
    </row>
    <row r="643" spans="6:9" ht="15.75">
      <c r="F643" s="16"/>
      <c r="G643" s="16"/>
      <c r="I643" s="16"/>
    </row>
    <row r="644" spans="6:9" ht="15.75">
      <c r="F644" s="16"/>
      <c r="G644" s="16"/>
      <c r="I644" s="16"/>
    </row>
    <row r="645" spans="6:9" ht="15.75">
      <c r="F645" s="16"/>
      <c r="G645" s="16"/>
      <c r="I645" s="16"/>
    </row>
    <row r="646" spans="6:9" ht="15.75">
      <c r="F646" s="16"/>
      <c r="G646" s="16"/>
      <c r="I646" s="16"/>
    </row>
    <row r="647" spans="6:9" ht="15.75">
      <c r="F647" s="16"/>
      <c r="G647" s="16"/>
      <c r="I647" s="16"/>
    </row>
    <row r="648" spans="6:9" ht="15.75">
      <c r="F648" s="16"/>
      <c r="G648" s="16"/>
      <c r="I648" s="16"/>
    </row>
    <row r="649" spans="6:9" ht="15.75">
      <c r="F649" s="16"/>
      <c r="G649" s="16"/>
      <c r="I649" s="16"/>
    </row>
    <row r="650" spans="6:9" ht="15.75">
      <c r="F650" s="16"/>
      <c r="G650" s="16"/>
      <c r="I650" s="16"/>
    </row>
    <row r="651" spans="6:9" ht="15.75">
      <c r="F651" s="16"/>
      <c r="G651" s="16"/>
      <c r="I651" s="16"/>
    </row>
  </sheetData>
  <sheetProtection/>
  <mergeCells count="11">
    <mergeCell ref="H5:H6"/>
    <mergeCell ref="I5:I6"/>
    <mergeCell ref="B30:F30"/>
    <mergeCell ref="E5:E6"/>
    <mergeCell ref="A4:H4"/>
    <mergeCell ref="A5:A6"/>
    <mergeCell ref="B5:B6"/>
    <mergeCell ref="C5:C6"/>
    <mergeCell ref="D5:D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skarbnik</cp:lastModifiedBy>
  <cp:lastPrinted>2011-09-07T11:51:04Z</cp:lastPrinted>
  <dcterms:created xsi:type="dcterms:W3CDTF">2006-08-14T06:27:32Z</dcterms:created>
  <dcterms:modified xsi:type="dcterms:W3CDTF">2011-09-07T12:03:43Z</dcterms:modified>
  <cp:category/>
  <cp:version/>
  <cp:contentType/>
  <cp:contentStatus/>
</cp:coreProperties>
</file>