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32" activeTab="0"/>
  </bookViews>
  <sheets>
    <sheet name="Page1" sheetId="1" r:id="rId1"/>
  </sheets>
  <definedNames>
    <definedName name="_xlnm.Print_Area" localSheetId="0">'Page1'!$A$1:$J$246</definedName>
    <definedName name="_xlnm.Print_Titles" localSheetId="0">'Page1'!$5:$5</definedName>
  </definedNames>
  <calcPr fullCalcOnLoad="1"/>
</workbook>
</file>

<file path=xl/sharedStrings.xml><?xml version="1.0" encoding="utf-8"?>
<sst xmlns="http://schemas.openxmlformats.org/spreadsheetml/2006/main" count="834" uniqueCount="277">
  <si>
    <t/>
  </si>
  <si>
    <t>Dział</t>
  </si>
  <si>
    <t>Rozdział</t>
  </si>
  <si>
    <t>Treść</t>
  </si>
  <si>
    <t>010</t>
  </si>
  <si>
    <t>Rolnictwo i łowiectwo</t>
  </si>
  <si>
    <t>01008</t>
  </si>
  <si>
    <t>Melioracje wodne</t>
  </si>
  <si>
    <t>0970</t>
  </si>
  <si>
    <t>Wpływy z różnych dochodów</t>
  </si>
  <si>
    <t>01095</t>
  </si>
  <si>
    <t>Pozostała działalność</t>
  </si>
  <si>
    <t>0870</t>
  </si>
  <si>
    <t>Wpływy ze sprzedaży składników majątkowych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</si>
  <si>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</si>
  <si>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</si>
  <si>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020</t>
  </si>
  <si>
    <t>Leśnictwo</t>
  </si>
  <si>
    <t>02001</t>
  </si>
  <si>
    <t>Gospodarka leśna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</si>
  <si>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</si>
  <si>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</si>
  <si>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600</t>
  </si>
  <si>
    <t>Transport i łączność</t>
  </si>
  <si>
    <t>60013</t>
  </si>
  <si>
    <t>Drogi publiczne wojewódzkie</t>
  </si>
  <si>
    <t>6630</t>
  </si>
  <si>
    <t>Dotacje celowe otrzymane z samorządu województwa na inwestycje i zakupy inwestycyjne realizowane na podstawie porozumień (umów) między jednostkami samorządu terytorialnego</t>
  </si>
  <si>
    <t>60016</t>
  </si>
  <si>
    <t>Drogi publiczne gminne</t>
  </si>
  <si>
    <t>6350</t>
  </si>
  <si>
    <t>Środki otrzymane z państwowych funduszy celowych na finansowanie lub dofinansowanie kosztów realizacji inwestycji i zakupów inwestycyjnych jednostek sektora finansów publicznych</t>
  </si>
  <si>
    <t>700</t>
  </si>
  <si>
    <t>Gospodarka mieszkaniowa</t>
  </si>
  <si>
    <t>70004</t>
  </si>
  <si>
    <t>Różne jednostki obsługi gospodarki mieszkaniowej</t>
  </si>
  <si>
    <t>0920</t>
  </si>
  <si>
    <t>Wpływy z pozostałych odsetek</t>
  </si>
  <si>
    <t>6207</t>
  </si>
  <si>
    <t>70005</t>
  </si>
  <si>
    <t>0550</t>
  </si>
  <si>
    <t>Wpływy z opłat z tytułu użytkowania wieczystego nieruchomości</t>
  </si>
  <si>
    <t>0760</t>
  </si>
  <si>
    <t>Wpływy z tytułu przekształcenia prawa użytkowania wieczystego w prawo własności</t>
  </si>
  <si>
    <t>0770</t>
  </si>
  <si>
    <t>Wpłaty z tytułu odpłatnego nabycia prawa własności oraz prawa użytkowania wieczystego nieruchomości</t>
  </si>
  <si>
    <t>710</t>
  </si>
  <si>
    <t>Działalność usługowa</t>
  </si>
  <si>
    <t>71035</t>
  </si>
  <si>
    <t>Cmentarze</t>
  </si>
  <si>
    <t>2020</t>
  </si>
  <si>
    <t>750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</si>
  <si>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</si>
  <si>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</si>
  <si>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</si>
  <si>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</si>
  <si>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</si>
  <si>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</si>
  <si>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</si>
  <si>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75085</t>
  </si>
  <si>
    <t>Wspólna obsługa jednostek samorządu terytorialnego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</si>
  <si>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</si>
  <si>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</si>
  <si>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</si>
  <si>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</si>
  <si>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75107</t>
  </si>
  <si>
    <t>Wybory Prezydenta Rzeczypospolitej Polskiej</t>
  </si>
  <si>
    <t>752</t>
  </si>
  <si>
    <t>Obrona narodowa</t>
  </si>
  <si>
    <t>75212</t>
  </si>
  <si>
    <t>Pozostałe wydatki obronne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</si>
  <si>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</si>
  <si>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</si>
  <si>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</si>
  <si>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</si>
  <si>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</si>
  <si>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</si>
  <si>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</si>
  <si>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</si>
  <si>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</si>
  <si>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</si>
  <si>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</si>
  <si>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</si>
  <si>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</si>
  <si>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</si>
  <si>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</si>
  <si>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</si>
  <si>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</si>
  <si>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0640</t>
  </si>
  <si>
    <t>Wpływy z tytułu kosztów egzekucyjnych, opłaty komorniczej i kosztów upomnień</t>
  </si>
  <si>
    <t>0910</t>
  </si>
  <si>
    <t>75616</t>
  </si>
  <si>
    <t>0360</t>
  </si>
  <si>
    <t>Wpływy z podatku od spadków i darowizn</t>
  </si>
  <si>
    <t>0370</t>
  </si>
  <si>
    <t>Wpływy z opłaty od posiadania psów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</si>
  <si>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</si>
  <si>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</si>
  <si>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</si>
  <si>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</si>
  <si>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</si>
  <si>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</si>
  <si>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</si>
  <si>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napojów alkoholowych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</si>
  <si>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</si>
  <si>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</si>
  <si>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</si>
  <si>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</si>
  <si>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</si>
  <si>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</si>
  <si>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</si>
  <si>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</si>
  <si>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</si>
  <si>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</si>
  <si>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</si>
  <si>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</si>
  <si>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</si>
  <si>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</si>
  <si>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</si>
  <si>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</si>
  <si>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</si>
  <si>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</si>
  <si>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</si>
  <si>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0950</t>
  </si>
  <si>
    <t>Wpływy z tytułu kar i odszkodowań wynikających z umów</t>
  </si>
  <si>
    <t>2057</t>
  </si>
  <si>
    <t>2059</t>
  </si>
  <si>
    <t>6260</t>
  </si>
  <si>
    <t>Dotacje otrzymane z państwowych funduszy celowych na finansowanie lub dofinansowanie kosztów realizacji inwestycji i zakupów inwestycyjnych jednostek sektora finansów publicznych</t>
  </si>
  <si>
    <t>80103</t>
  </si>
  <si>
    <t>Oddziały przedszkolne w szkołach podstawowych</t>
  </si>
  <si>
    <t>0660</t>
  </si>
  <si>
    <t>2030</t>
  </si>
  <si>
    <t>Dotacje celowe otrzymane z budżetu państwa na realizację własnych zadań bieżących gmin (związków gmin, związków powiatowo-gminnych)</t>
  </si>
  <si>
    <t>80104</t>
  </si>
  <si>
    <t>Przedszkola</t>
  </si>
  <si>
    <t>0940</t>
  </si>
  <si>
    <t>Wpływy z rozliczeń/zwrotów z lat ubiegłych</t>
  </si>
  <si>
    <t>80106</t>
  </si>
  <si>
    <t>Inne formy wychowania przedszkolnego</t>
  </si>
  <si>
    <t>80148</t>
  </si>
  <si>
    <t>Stołówki szkolne i przedszkolne</t>
  </si>
  <si>
    <t>0830</t>
  </si>
  <si>
    <t>Wpływy z usług</t>
  </si>
  <si>
    <t>80153</t>
  </si>
  <si>
    <t>Zapewnienie uczniom prawa do bezpłatnego dostępu do podręczników, materiałów edukacyjnych lub materiałów ćwiczeniowych</t>
  </si>
  <si>
    <t>80195</t>
  </si>
  <si>
    <t>852</t>
  </si>
  <si>
    <t>Pomoc społeczna</t>
  </si>
  <si>
    <t>85213</t>
  </si>
  <si>
    <t>Składki na ubezpieczenie zdrowotne opłacane za osoby pobierające niektóre świadczenia z pomocy społecznej oraz za osoby uczestniczące w zajęciach w centrum integracji społecznej</t>
  </si>
  <si>
    <t>85214</t>
  </si>
  <si>
    <t>Zasiłki okresowe, celowe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</si>
  <si>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</si>
  <si>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</si>
  <si>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</si>
  <si>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</si>
  <si>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</si>
  <si>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</si>
  <si>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</si>
  <si>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</si>
  <si>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85295</t>
  </si>
  <si>
    <t>854</t>
  </si>
  <si>
    <t>Edukacyjna opieka wychowawcza</t>
  </si>
  <si>
    <t>85415</t>
  </si>
  <si>
    <t>85417</t>
  </si>
  <si>
    <t>Szkolne schroniska młodzieżowe</t>
  </si>
  <si>
    <t>855</t>
  </si>
  <si>
    <t>Rodzina</t>
  </si>
  <si>
    <t>85501</t>
  </si>
  <si>
    <t>Świadczenie wychowawcze</t>
  </si>
  <si>
    <t>2060</t>
  </si>
  <si>
    <t>85502</t>
  </si>
  <si>
    <t>85503</t>
  </si>
  <si>
    <t>Karta Dużej Rodziny</t>
  </si>
  <si>
    <t>85504</t>
  </si>
  <si>
    <t>Wspieranie rodziny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</si>
  <si>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</si>
  <si>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</si>
  <si>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900</t>
  </si>
  <si>
    <t>Gospodarka komunalna i ochrona środowiska</t>
  </si>
  <si>
    <t>90002</t>
  </si>
  <si>
    <t>Gospodarka odpadami komunalnymi</t>
  </si>
  <si>
    <t>90004</t>
  </si>
  <si>
    <t>Utrzymanie zieleni w miastach i gminach</t>
  </si>
  <si>
    <t>2460</t>
  </si>
  <si>
    <t>Środki otrzymane od pozostałych jednostek zaliczanych do sektora finansów publicznych na realizacje zadań bieżących jednostek zaliczanych do sektora finansów publicznych</t>
  </si>
  <si>
    <t>90005</t>
  </si>
  <si>
    <t>6257</t>
  </si>
  <si>
    <t>90015</t>
  </si>
  <si>
    <t>Oświetlenie ulic, placów i dróg</t>
  </si>
  <si>
    <t>90019</t>
  </si>
  <si>
    <t>Wpływy i wydatki związane z gromadzeniem środków z opłat i kar za korzystanie ze środowiska</t>
  </si>
  <si>
    <t>0690</t>
  </si>
  <si>
    <t>Wpływy z różnych opłat</t>
  </si>
  <si>
    <t>90020</t>
  </si>
  <si>
    <t>Wpływy i wydatki związane z gromadzeniem środków z opłat produktowych</t>
  </si>
  <si>
    <t>0400</t>
  </si>
  <si>
    <t>Wpływy z opłaty produktowej</t>
  </si>
  <si>
    <t>921</t>
  </si>
  <si>
    <t>Kultura i ochrona dziedzictwa narodowego</t>
  </si>
  <si>
    <t>92109</t>
  </si>
  <si>
    <t>926</t>
  </si>
  <si>
    <t>Kultura fizyczna</t>
  </si>
  <si>
    <t>92601</t>
  </si>
  <si>
    <t>Obiekty sportowe</t>
  </si>
  <si>
    <t>92695</t>
  </si>
  <si>
    <t>Razem:</t>
  </si>
  <si>
    <t>Plan</t>
  </si>
  <si>
    <t>Plan po zmianach</t>
  </si>
  <si>
    <t>%</t>
  </si>
  <si>
    <t xml:space="preserve">§ </t>
  </si>
  <si>
    <t>01010</t>
  </si>
  <si>
    <t>Infrastruktura wodociągowa i sanitacyjna wsi</t>
  </si>
  <si>
    <t>-</t>
  </si>
  <si>
    <t>0430</t>
  </si>
  <si>
    <t>Wpływy z opłaty targowej</t>
  </si>
  <si>
    <t>Oczyszcznie miast i wsi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</si>
  <si>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terytorialnego, z wyłączeniem dochodów klasyfikowanych w paragrafie 625</t>
  </si>
  <si>
    <t>Zadania w zakresie kultury fizycznej</t>
  </si>
  <si>
    <t>2910</t>
  </si>
  <si>
    <t>Biblioteki</t>
  </si>
  <si>
    <t>Domy pomocy społecznej</t>
  </si>
  <si>
    <t>Załącznik nr 3 do informacji
o przebiegu wykonania budżetu</t>
  </si>
  <si>
    <t>Ochrona powietrza atmosferycznego 
i klimatu</t>
  </si>
  <si>
    <t>Gospodarka gruntami
 i nieruchomościami</t>
  </si>
  <si>
    <t>Wpływy z podatku rolnego, podatku leśnego, podatku od spadków 
i darowizn, podatku od czynności cywilno-prawnych oraz podatków 
i opłat lokalnych od osób fizycznych</t>
  </si>
  <si>
    <t>Wpływy z opłat za korzystanie 
z wychowania przedszkolnego</t>
  </si>
  <si>
    <t>Pomoc materialna dla uczniów 
o charakterze socjalnym</t>
  </si>
  <si>
    <t>Domy i ośrodki kultury, świetlice
 i kluby</t>
  </si>
  <si>
    <t>Wpływy z podatku od działalności gospodarczej osób fizycznych, opłacanego 
w formie karty podatkowej</t>
  </si>
  <si>
    <t>Wpływy z odsetek od nieterminowych wpłat 
z tytułu podatków i opłat</t>
  </si>
  <si>
    <t>Świadczenia rodzinne, świadczenie 
z funduszu alimentacyjnego oraz składki na ubezpieczenia emerytalne 
i rentowe z ubezpieczenia społecznego</t>
  </si>
  <si>
    <t xml:space="preserve">Realizacja dochodów budżetu w I półroczu 2021 r. </t>
  </si>
  <si>
    <t>2710</t>
  </si>
  <si>
    <t>dotacja celowa otrzymana z tytułu pomocy finansowej udzielanej między jednostkami samorzadu terytorialnego na dofinansowanie w łasnych zadań birżących</t>
  </si>
  <si>
    <t>6290</t>
  </si>
  <si>
    <t>środki na dofinansowanie własnych inwestycji gmin, powiatów (związków gmin, związków powiatow- gminnych, związków powiatów), samorządów województw, pozyskane z innych źródeł</t>
  </si>
  <si>
    <t>System opieki nad dziećmi w wieki do lat 3</t>
  </si>
  <si>
    <t>6330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</si>
  <si>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</si>
  <si>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Dotacja celowa w ramach programów finansowanych z udziałem środków europejskich oraz środków, o których mowa w art.5 ust.1 pkt. 3 oraz ust. 3 pkt 5
 i 6 ustawy, lub płatności w ramach budżetu środków europejskich, z wyłączeniem dochodów klasyfikowanych w paragrafie 625</t>
  </si>
  <si>
    <t>Dotacja celowa w ramach programów finansowanych z udziałem środków europejskich oraz środków, o których mowa w art.5 ust.1 pkt. 3 oraz ust. 3 pkt 5 i 6 ustawy, lub płatności w ramach budżetu środków europejskich</t>
  </si>
  <si>
    <t>Wpływy z odsetek od nieterminowych wpłat z tytułu podatków i opłat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</si>
  <si>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</si>
  <si>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Dotacja otrzymana z państwowych funduszy celowych na finansowanie lub dofinansowanie kosztów realizacji inwestycji i zakupów inwestycyjnych jednostek sektora finansów publicznych</t>
  </si>
  <si>
    <t>Wykonanie</t>
  </si>
  <si>
    <t>0630</t>
  </si>
  <si>
    <t>Wpływy z tytułu opłat i kosztów sądowych oraz innych opłat uiszczonych na rzecz Skarbu Państwa z tytułu postępowania sądowego i prokuratorskiego</t>
  </si>
  <si>
    <t>Spisy powszechne i inne</t>
  </si>
  <si>
    <t>Działalność informacyjna i kulturalna prowadzona za granicą</t>
  </si>
  <si>
    <t>0880</t>
  </si>
  <si>
    <t>Wpływy z opłaty prolongacyjnej</t>
  </si>
  <si>
    <t>2680</t>
  </si>
  <si>
    <t>Rekompensaty utraconych dochodów w podatkach i opłatach lokalnych</t>
  </si>
  <si>
    <t>Różne rozlicenia finansowe</t>
  </si>
  <si>
    <t>Wpływy do rozliczeia</t>
  </si>
  <si>
    <t>Wpływy ze zwrotów dotacji oraz płatności wykorzystanych niezgodnie z przeznaczeniem lub wykorzystanych z naruszeniem procedur , o których mowa w art. 184 ustawy, pobranych nienależnie lub w nadmiernej wysokości</t>
  </si>
  <si>
    <t>2700</t>
  </si>
  <si>
    <t>Dodatki mieszkaniowe</t>
  </si>
  <si>
    <t>Środki na dofinansowanie własnych zadań bieżących gin, powiatów (związków gmin, związków powiatowo-gminnych, związków powiatów), samorządów województw, pozyskanie z inych źródeł</t>
  </si>
  <si>
    <t xml:space="preserve">    </t>
  </si>
  <si>
    <t>Zwrot dotacji oraz płatności wykorzystanych niezgodnie z przeznaczeniem lub wykorzystanych z naruszeniem procedur, o których mowa w art. 184 ustawy, pobranych nienależnie lub w nadmiernej wysokości</t>
  </si>
  <si>
    <t>Gospodarka ściekowa i ochrona wód</t>
  </si>
  <si>
    <t>Bezpieczeństwo publiczne i ochrona przeciwpożarowa</t>
  </si>
  <si>
    <t xml:space="preserve">Ochotnicze Straże Pożarne </t>
  </si>
  <si>
    <t>Ochrona zdrowia</t>
  </si>
  <si>
    <t>Dotacja celowa otrzymane z budżetu państwa na realizację własnych zadań bieżących gmin (związków gmin, związków powiatowo-gminnych)</t>
  </si>
  <si>
    <t>Dotacja celowa otrzymane z budżetu państwa na realizację zadań bieżących 
z zakresu administracji rządowej oraz innych zadań zleconych gminie (związkom gmin, związkom powiatowo-gminnym) ustawami</t>
  </si>
  <si>
    <t>Dotacja celowa otrzymana z budżetu państwa na realizację zadań bieżących z zakresu administracji rządowej oraz innych zadań zleconych gminie (związkom gmin, związkom powiatowo-gminnym) ustawami</t>
  </si>
  <si>
    <t>Dotacja celowa w ramach programów finansowanych z udziałem środków europejskich oraz środków, o których mowa w art.5 ust.1 pkt. 3 oraz ust. 3 pkt 5 
i 6 ustawy, lub płatności w ramach budżetu środków europejskich, z wyłączeniem dochodów klasyfikowanych w paragrafie 625</t>
  </si>
  <si>
    <t>Dotacja celowa otrzymana z samorządu województwa na inwestycje i zakupy inwestycyjne realizowane na podstawie porozumień (umów) między jednostkami samorządu terytorialnego</t>
  </si>
  <si>
    <t>Dotacja celowa otrzymana z budżetu państwa na realizację inwestycji i zakupów inwestycyjnych własnych gmin</t>
  </si>
  <si>
    <t>Dotacja celowa otrzymana z budżetu państwa na zadania bieżące z zakresu administracji rządowej zlecone gminom (związkom gmin, związkom powiatowo-gminnym), związane z realizacją świadczenia wychowawczego stanowiącego pomoc państwa w wychowywaniu dzieci</t>
  </si>
  <si>
    <t>Dotacja celowa otrzymana z budżetu państwa na realizację własnych zadań bieżących gmin (związków gmin, związków powiatowo-gminnych)</t>
  </si>
  <si>
    <t>Dotacja celowa otrzymana z budżetu państwa na zadania bieżące realizowane przez gminę na podstawie porozumień z organami administracji rządowej</t>
  </si>
  <si>
    <t>Środki na dofinansowanie własnych zadań bieżących gmin, powiatów (związków gmin, związków powiatowo-gminnych, związków powiatów), samorządów województw, pozyskanie z inych źródeł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</si>
</sst>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#,##0.00_ ;\-#,##0.00\ "/>
  </numFmts>
  <fonts count="45">
    <font>
      <sz val="8"/>
      <color rgb="FF000000"/>
      <name val="Tahoma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ahoma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b/>
      <sz val="8"/>
      <color rgb="FF000000"/>
      <name val="Tahoma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E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 style="thin"/>
      <top style="thin">
        <color rgb="FF000000"/>
      </top>
      <bottom style="thin"/>
    </border>
    <border>
      <left/>
      <right>
        <color indexed="63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/>
      <right style="thin">
        <color rgb="FF00000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30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28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323"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4" fontId="0" fillId="2" borderId="0" xfId="0" applyNumberFormat="1" applyFill="1" applyAlignment="1">
      <alignment horizontal="right" vertical="top" wrapText="1"/>
    </xf>
    <xf numFmtId="166" fontId="0" fillId="2" borderId="0" xfId="0" applyNumberFormat="1" applyFill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4" fontId="0" fillId="2" borderId="0" xfId="0" applyNumberFormat="1" applyFill="1" applyAlignment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41" fillId="2" borderId="0" xfId="0" applyFont="1" applyFill="1" applyAlignment="1">
      <alignment horizontal="left" vertical="top" wrapText="1"/>
    </xf>
    <xf numFmtId="4" fontId="41" fillId="2" borderId="0" xfId="0" applyNumberFormat="1" applyFont="1" applyFill="1" applyAlignment="1">
      <alignment horizontal="right" vertical="center" wrapText="1"/>
    </xf>
    <xf numFmtId="166" fontId="41" fillId="2" borderId="0" xfId="0" applyNumberFormat="1" applyFont="1" applyFill="1" applyAlignment="1">
      <alignment horizontal="center" vertical="top" wrapText="1"/>
    </xf>
    <xf numFmtId="4" fontId="41" fillId="2" borderId="0" xfId="0" applyNumberFormat="1" applyFont="1" applyFill="1" applyAlignment="1">
      <alignment horizontal="right" vertical="top" wrapText="1"/>
    </xf>
    <xf numFmtId="0" fontId="42" fillId="2" borderId="0" xfId="0" applyFont="1" applyFill="1" applyAlignment="1">
      <alignment horizontal="left" vertical="top" wrapText="1"/>
    </xf>
    <xf numFmtId="166" fontId="43" fillId="34" borderId="10" xfId="0" applyNumberFormat="1" applyFont="1" applyFill="1" applyBorder="1" applyAlignment="1">
      <alignment horizontal="center" vertical="top" wrapText="1"/>
    </xf>
    <xf numFmtId="0" fontId="43" fillId="35" borderId="11" xfId="0" applyFont="1" applyFill="1" applyBorder="1" applyAlignment="1">
      <alignment horizontal="center" vertical="center" wrapText="1"/>
    </xf>
    <xf numFmtId="4" fontId="43" fillId="35" borderId="12" xfId="0" applyNumberFormat="1" applyFont="1" applyFill="1" applyBorder="1" applyAlignment="1">
      <alignment horizontal="right" vertical="center" wrapText="1"/>
    </xf>
    <xf numFmtId="166" fontId="43" fillId="35" borderId="10" xfId="0" applyNumberFormat="1" applyFont="1" applyFill="1" applyBorder="1" applyAlignment="1">
      <alignment horizontal="center" vertical="top" wrapText="1"/>
    </xf>
    <xf numFmtId="49" fontId="41" fillId="35" borderId="13" xfId="0" applyNumberFormat="1" applyFont="1" applyFill="1" applyBorder="1" applyAlignment="1">
      <alignment horizontal="center" vertical="center" wrapText="1"/>
    </xf>
    <xf numFmtId="166" fontId="43" fillId="35" borderId="14" xfId="0" applyNumberFormat="1" applyFont="1" applyFill="1" applyBorder="1" applyAlignment="1">
      <alignment horizontal="center" vertical="top" wrapText="1"/>
    </xf>
    <xf numFmtId="0" fontId="43" fillId="34" borderId="15" xfId="0" applyFont="1" applyFill="1" applyBorder="1" applyAlignment="1">
      <alignment horizontal="center" vertical="center" wrapText="1"/>
    </xf>
    <xf numFmtId="49" fontId="43" fillId="34" borderId="16" xfId="0" applyNumberFormat="1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166" fontId="43" fillId="36" borderId="10" xfId="0" applyNumberFormat="1" applyFont="1" applyFill="1" applyBorder="1" applyAlignment="1">
      <alignment horizontal="center" vertical="top" wrapText="1"/>
    </xf>
    <xf numFmtId="166" fontId="41" fillId="36" borderId="18" xfId="0" applyNumberFormat="1" applyFont="1" applyFill="1" applyBorder="1" applyAlignment="1">
      <alignment horizontal="center" vertical="top" wrapText="1"/>
    </xf>
    <xf numFmtId="166" fontId="41" fillId="36" borderId="14" xfId="0" applyNumberFormat="1" applyFont="1" applyFill="1" applyBorder="1" applyAlignment="1">
      <alignment horizontal="center" vertical="top" wrapText="1"/>
    </xf>
    <xf numFmtId="166" fontId="41" fillId="36" borderId="19" xfId="0" applyNumberFormat="1" applyFont="1" applyFill="1" applyBorder="1" applyAlignment="1">
      <alignment horizontal="center" vertical="top" wrapText="1"/>
    </xf>
    <xf numFmtId="166" fontId="41" fillId="36" borderId="10" xfId="0" applyNumberFormat="1" applyFont="1" applyFill="1" applyBorder="1" applyAlignment="1">
      <alignment horizontal="center" vertical="top" wrapText="1"/>
    </xf>
    <xf numFmtId="166" fontId="43" fillId="36" borderId="18" xfId="0" applyNumberFormat="1" applyFont="1" applyFill="1" applyBorder="1" applyAlignment="1">
      <alignment horizontal="center" vertical="top" wrapText="1"/>
    </xf>
    <xf numFmtId="166" fontId="43" fillId="36" borderId="14" xfId="0" applyNumberFormat="1" applyFont="1" applyFill="1" applyBorder="1" applyAlignment="1">
      <alignment horizontal="center" vertical="top" wrapText="1"/>
    </xf>
    <xf numFmtId="166" fontId="43" fillId="36" borderId="19" xfId="0" applyNumberFormat="1" applyFont="1" applyFill="1" applyBorder="1" applyAlignment="1">
      <alignment horizontal="center" vertical="top" wrapText="1"/>
    </xf>
    <xf numFmtId="0" fontId="41" fillId="36" borderId="20" xfId="0" applyFont="1" applyFill="1" applyBorder="1" applyAlignment="1">
      <alignment horizontal="center" vertical="top" wrapText="1"/>
    </xf>
    <xf numFmtId="49" fontId="43" fillId="36" borderId="13" xfId="0" applyNumberFormat="1" applyFont="1" applyFill="1" applyBorder="1" applyAlignment="1">
      <alignment horizontal="center" vertical="top" wrapText="1"/>
    </xf>
    <xf numFmtId="4" fontId="43" fillId="36" borderId="12" xfId="0" applyNumberFormat="1" applyFont="1" applyFill="1" applyBorder="1" applyAlignment="1">
      <alignment horizontal="right" vertical="top" wrapText="1"/>
    </xf>
    <xf numFmtId="39" fontId="43" fillId="36" borderId="21" xfId="0" applyNumberFormat="1" applyFont="1" applyFill="1" applyBorder="1" applyAlignment="1">
      <alignment horizontal="right" vertical="top" wrapText="1"/>
    </xf>
    <xf numFmtId="4" fontId="43" fillId="36" borderId="10" xfId="0" applyNumberFormat="1" applyFont="1" applyFill="1" applyBorder="1" applyAlignment="1">
      <alignment horizontal="right" vertical="top" wrapText="1"/>
    </xf>
    <xf numFmtId="4" fontId="41" fillId="36" borderId="18" xfId="0" applyNumberFormat="1" applyFont="1" applyFill="1" applyBorder="1" applyAlignment="1">
      <alignment horizontal="right" vertical="top" wrapText="1"/>
    </xf>
    <xf numFmtId="0" fontId="43" fillId="36" borderId="20" xfId="0" applyFont="1" applyFill="1" applyBorder="1" applyAlignment="1">
      <alignment horizontal="center" vertical="top" wrapText="1"/>
    </xf>
    <xf numFmtId="39" fontId="43" fillId="36" borderId="10" xfId="0" applyNumberFormat="1" applyFont="1" applyFill="1" applyBorder="1" applyAlignment="1">
      <alignment horizontal="right" vertical="top" wrapText="1"/>
    </xf>
    <xf numFmtId="49" fontId="41" fillId="36" borderId="18" xfId="0" applyNumberFormat="1" applyFont="1" applyFill="1" applyBorder="1" applyAlignment="1">
      <alignment horizontal="center" vertical="top" wrapText="1"/>
    </xf>
    <xf numFmtId="39" fontId="41" fillId="36" borderId="18" xfId="0" applyNumberFormat="1" applyFont="1" applyFill="1" applyBorder="1" applyAlignment="1">
      <alignment horizontal="right" vertical="top" wrapText="1"/>
    </xf>
    <xf numFmtId="49" fontId="41" fillId="36" borderId="14" xfId="0" applyNumberFormat="1" applyFont="1" applyFill="1" applyBorder="1" applyAlignment="1">
      <alignment horizontal="center" vertical="top" wrapText="1"/>
    </xf>
    <xf numFmtId="4" fontId="41" fillId="36" borderId="14" xfId="0" applyNumberFormat="1" applyFont="1" applyFill="1" applyBorder="1" applyAlignment="1">
      <alignment horizontal="right" vertical="top" wrapText="1"/>
    </xf>
    <xf numFmtId="39" fontId="41" fillId="36" borderId="14" xfId="0" applyNumberFormat="1" applyFont="1" applyFill="1" applyBorder="1" applyAlignment="1">
      <alignment horizontal="right" vertical="top" wrapText="1"/>
    </xf>
    <xf numFmtId="49" fontId="43" fillId="36" borderId="22" xfId="0" applyNumberFormat="1" applyFont="1" applyFill="1" applyBorder="1" applyAlignment="1">
      <alignment horizontal="center" vertical="top" wrapText="1"/>
    </xf>
    <xf numFmtId="4" fontId="43" fillId="36" borderId="23" xfId="0" applyNumberFormat="1" applyFont="1" applyFill="1" applyBorder="1" applyAlignment="1">
      <alignment horizontal="right" vertical="top" wrapText="1"/>
    </xf>
    <xf numFmtId="39" fontId="43" fillId="36" borderId="24" xfId="0" applyNumberFormat="1" applyFont="1" applyFill="1" applyBorder="1" applyAlignment="1">
      <alignment horizontal="right" vertical="top" wrapText="1"/>
    </xf>
    <xf numFmtId="4" fontId="41" fillId="36" borderId="25" xfId="0" applyNumberFormat="1" applyFont="1" applyFill="1" applyBorder="1" applyAlignment="1">
      <alignment horizontal="right" vertical="top" wrapText="1"/>
    </xf>
    <xf numFmtId="4" fontId="41" fillId="36" borderId="0" xfId="0" applyNumberFormat="1" applyFont="1" applyFill="1" applyBorder="1" applyAlignment="1">
      <alignment horizontal="right" vertical="top" wrapText="1"/>
    </xf>
    <xf numFmtId="0" fontId="43" fillId="35" borderId="11" xfId="0" applyFont="1" applyFill="1" applyBorder="1" applyAlignment="1">
      <alignment horizontal="center" vertical="top" wrapText="1"/>
    </xf>
    <xf numFmtId="49" fontId="41" fillId="35" borderId="26" xfId="0" applyNumberFormat="1" applyFont="1" applyFill="1" applyBorder="1" applyAlignment="1">
      <alignment horizontal="center" vertical="top" wrapText="1"/>
    </xf>
    <xf numFmtId="39" fontId="43" fillId="35" borderId="16" xfId="0" applyNumberFormat="1" applyFont="1" applyFill="1" applyBorder="1" applyAlignment="1">
      <alignment horizontal="right" vertical="top" wrapText="1"/>
    </xf>
    <xf numFmtId="39" fontId="43" fillId="35" borderId="27" xfId="0" applyNumberFormat="1" applyFont="1" applyFill="1" applyBorder="1" applyAlignment="1">
      <alignment horizontal="right" vertical="top" wrapText="1"/>
    </xf>
    <xf numFmtId="0" fontId="41" fillId="36" borderId="28" xfId="0" applyFont="1" applyFill="1" applyBorder="1" applyAlignment="1">
      <alignment horizontal="center" vertical="top" wrapText="1"/>
    </xf>
    <xf numFmtId="49" fontId="41" fillId="36" borderId="12" xfId="0" applyNumberFormat="1" applyFont="1" applyFill="1" applyBorder="1" applyAlignment="1">
      <alignment horizontal="center" vertical="top" wrapText="1"/>
    </xf>
    <xf numFmtId="4" fontId="41" fillId="36" borderId="12" xfId="0" applyNumberFormat="1" applyFont="1" applyFill="1" applyBorder="1" applyAlignment="1">
      <alignment horizontal="right" vertical="top" wrapText="1"/>
    </xf>
    <xf numFmtId="39" fontId="41" fillId="36" borderId="21" xfId="0" applyNumberFormat="1" applyFont="1" applyFill="1" applyBorder="1" applyAlignment="1">
      <alignment horizontal="right" vertical="top" wrapText="1"/>
    </xf>
    <xf numFmtId="4" fontId="41" fillId="36" borderId="10" xfId="0" applyNumberFormat="1" applyFont="1" applyFill="1" applyBorder="1" applyAlignment="1">
      <alignment horizontal="right" vertical="top" wrapText="1"/>
    </xf>
    <xf numFmtId="0" fontId="43" fillId="35" borderId="29" xfId="0" applyFont="1" applyFill="1" applyBorder="1" applyAlignment="1">
      <alignment horizontal="center" vertical="top" wrapText="1"/>
    </xf>
    <xf numFmtId="49" fontId="41" fillId="35" borderId="13" xfId="0" applyNumberFormat="1" applyFont="1" applyFill="1" applyBorder="1" applyAlignment="1">
      <alignment horizontal="center" vertical="top" wrapText="1"/>
    </xf>
    <xf numFmtId="39" fontId="43" fillId="35" borderId="21" xfId="0" applyNumberFormat="1" applyFont="1" applyFill="1" applyBorder="1" applyAlignment="1">
      <alignment horizontal="right" vertical="top" wrapText="1"/>
    </xf>
    <xf numFmtId="0" fontId="43" fillId="36" borderId="18" xfId="0" applyFont="1" applyFill="1" applyBorder="1" applyAlignment="1">
      <alignment horizontal="center" vertical="top" wrapText="1"/>
    </xf>
    <xf numFmtId="0" fontId="41" fillId="36" borderId="19" xfId="0" applyFont="1" applyFill="1" applyBorder="1" applyAlignment="1">
      <alignment horizontal="center" vertical="top" wrapText="1"/>
    </xf>
    <xf numFmtId="0" fontId="43" fillId="36" borderId="19" xfId="0" applyFont="1" applyFill="1" applyBorder="1" applyAlignment="1">
      <alignment horizontal="center" vertical="top" wrapText="1"/>
    </xf>
    <xf numFmtId="49" fontId="43" fillId="36" borderId="30" xfId="0" applyNumberFormat="1" applyFont="1" applyFill="1" applyBorder="1" applyAlignment="1">
      <alignment horizontal="center" vertical="top" wrapText="1"/>
    </xf>
    <xf numFmtId="49" fontId="41" fillId="36" borderId="19" xfId="0" applyNumberFormat="1" applyFont="1" applyFill="1" applyBorder="1" applyAlignment="1">
      <alignment horizontal="center" vertical="top" wrapText="1"/>
    </xf>
    <xf numFmtId="4" fontId="41" fillId="36" borderId="19" xfId="0" applyNumberFormat="1" applyFont="1" applyFill="1" applyBorder="1" applyAlignment="1">
      <alignment horizontal="right" vertical="top" wrapText="1"/>
    </xf>
    <xf numFmtId="39" fontId="41" fillId="36" borderId="19" xfId="0" applyNumberFormat="1" applyFont="1" applyFill="1" applyBorder="1" applyAlignment="1">
      <alignment horizontal="right" vertical="top" wrapText="1"/>
    </xf>
    <xf numFmtId="4" fontId="43" fillId="36" borderId="31" xfId="0" applyNumberFormat="1" applyFont="1" applyFill="1" applyBorder="1" applyAlignment="1">
      <alignment horizontal="right" vertical="top" wrapText="1"/>
    </xf>
    <xf numFmtId="4" fontId="43" fillId="36" borderId="19" xfId="0" applyNumberFormat="1" applyFont="1" applyFill="1" applyBorder="1" applyAlignment="1">
      <alignment horizontal="right" vertical="top" wrapText="1"/>
    </xf>
    <xf numFmtId="0" fontId="41" fillId="36" borderId="14" xfId="0" applyFont="1" applyFill="1" applyBorder="1" applyAlignment="1">
      <alignment horizontal="center" vertical="top" wrapText="1"/>
    </xf>
    <xf numFmtId="0" fontId="43" fillId="35" borderId="32" xfId="0" applyFont="1" applyFill="1" applyBorder="1" applyAlignment="1">
      <alignment horizontal="center" vertical="top" wrapText="1"/>
    </xf>
    <xf numFmtId="4" fontId="43" fillId="35" borderId="23" xfId="0" applyNumberFormat="1" applyFont="1" applyFill="1" applyBorder="1" applyAlignment="1">
      <alignment horizontal="right" vertical="top" wrapText="1"/>
    </xf>
    <xf numFmtId="4" fontId="43" fillId="36" borderId="33" xfId="0" applyNumberFormat="1" applyFont="1" applyFill="1" applyBorder="1" applyAlignment="1">
      <alignment horizontal="right" vertical="top" wrapText="1"/>
    </xf>
    <xf numFmtId="49" fontId="41" fillId="36" borderId="34" xfId="0" applyNumberFormat="1" applyFont="1" applyFill="1" applyBorder="1" applyAlignment="1">
      <alignment horizontal="center" vertical="top" wrapText="1"/>
    </xf>
    <xf numFmtId="49" fontId="41" fillId="36" borderId="20" xfId="0" applyNumberFormat="1" applyFont="1" applyFill="1" applyBorder="1" applyAlignment="1">
      <alignment horizontal="center" vertical="top" wrapText="1"/>
    </xf>
    <xf numFmtId="49" fontId="41" fillId="36" borderId="35" xfId="0" applyNumberFormat="1" applyFont="1" applyFill="1" applyBorder="1" applyAlignment="1">
      <alignment horizontal="center" vertical="top" wrapText="1"/>
    </xf>
    <xf numFmtId="4" fontId="43" fillId="35" borderId="12" xfId="0" applyNumberFormat="1" applyFont="1" applyFill="1" applyBorder="1" applyAlignment="1">
      <alignment horizontal="right" vertical="top" wrapText="1"/>
    </xf>
    <xf numFmtId="4" fontId="41" fillId="36" borderId="34" xfId="0" applyNumberFormat="1" applyFont="1" applyFill="1" applyBorder="1" applyAlignment="1">
      <alignment horizontal="right" vertical="top" wrapText="1"/>
    </xf>
    <xf numFmtId="4" fontId="41" fillId="36" borderId="20" xfId="0" applyNumberFormat="1" applyFont="1" applyFill="1" applyBorder="1" applyAlignment="1">
      <alignment horizontal="right" vertical="top" wrapText="1"/>
    </xf>
    <xf numFmtId="4" fontId="41" fillId="36" borderId="35" xfId="0" applyNumberFormat="1" applyFont="1" applyFill="1" applyBorder="1" applyAlignment="1">
      <alignment horizontal="right" vertical="top" wrapText="1"/>
    </xf>
    <xf numFmtId="49" fontId="43" fillId="36" borderId="26" xfId="0" applyNumberFormat="1" applyFont="1" applyFill="1" applyBorder="1" applyAlignment="1">
      <alignment horizontal="center" vertical="top" wrapText="1"/>
    </xf>
    <xf numFmtId="4" fontId="43" fillId="36" borderId="27" xfId="0" applyNumberFormat="1" applyFont="1" applyFill="1" applyBorder="1" applyAlignment="1">
      <alignment horizontal="right" vertical="top" wrapText="1"/>
    </xf>
    <xf numFmtId="4" fontId="43" fillId="36" borderId="14" xfId="0" applyNumberFormat="1" applyFont="1" applyFill="1" applyBorder="1" applyAlignment="1">
      <alignment horizontal="right" vertical="top" wrapText="1"/>
    </xf>
    <xf numFmtId="4" fontId="43" fillId="36" borderId="26" xfId="0" applyNumberFormat="1" applyFont="1" applyFill="1" applyBorder="1" applyAlignment="1">
      <alignment horizontal="right" vertical="top" wrapText="1"/>
    </xf>
    <xf numFmtId="0" fontId="43" fillId="36" borderId="28" xfId="0" applyFont="1" applyFill="1" applyBorder="1" applyAlignment="1">
      <alignment horizontal="center" vertical="top" wrapText="1"/>
    </xf>
    <xf numFmtId="49" fontId="41" fillId="36" borderId="13" xfId="0" applyNumberFormat="1" applyFont="1" applyFill="1" applyBorder="1" applyAlignment="1">
      <alignment horizontal="center" vertical="top" wrapText="1"/>
    </xf>
    <xf numFmtId="0" fontId="41" fillId="32" borderId="28" xfId="0" applyFont="1" applyFill="1" applyBorder="1" applyAlignment="1">
      <alignment horizontal="center" vertical="top" wrapText="1"/>
    </xf>
    <xf numFmtId="49" fontId="41" fillId="32" borderId="13" xfId="0" applyNumberFormat="1" applyFont="1" applyFill="1" applyBorder="1" applyAlignment="1">
      <alignment horizontal="center" vertical="top" wrapText="1"/>
    </xf>
    <xf numFmtId="4" fontId="41" fillId="32" borderId="12" xfId="0" applyNumberFormat="1" applyFont="1" applyFill="1" applyBorder="1" applyAlignment="1">
      <alignment horizontal="right" vertical="top" wrapText="1"/>
    </xf>
    <xf numFmtId="166" fontId="41" fillId="32" borderId="10" xfId="0" applyNumberFormat="1" applyFont="1" applyFill="1" applyBorder="1" applyAlignment="1">
      <alignment horizontal="center" vertical="top" wrapText="1"/>
    </xf>
    <xf numFmtId="166" fontId="41" fillId="36" borderId="36" xfId="0" applyNumberFormat="1" applyFont="1" applyFill="1" applyBorder="1" applyAlignment="1">
      <alignment horizontal="center" vertical="top" wrapText="1"/>
    </xf>
    <xf numFmtId="166" fontId="41" fillId="36" borderId="37" xfId="0" applyNumberFormat="1" applyFont="1" applyFill="1" applyBorder="1" applyAlignment="1">
      <alignment horizontal="center" vertical="top" wrapText="1"/>
    </xf>
    <xf numFmtId="166" fontId="41" fillId="36" borderId="38" xfId="0" applyNumberFormat="1" applyFont="1" applyFill="1" applyBorder="1" applyAlignment="1">
      <alignment horizontal="center" vertical="top" wrapText="1"/>
    </xf>
    <xf numFmtId="49" fontId="43" fillId="36" borderId="19" xfId="0" applyNumberFormat="1" applyFont="1" applyFill="1" applyBorder="1" applyAlignment="1">
      <alignment horizontal="center" vertical="top" wrapText="1"/>
    </xf>
    <xf numFmtId="49" fontId="43" fillId="36" borderId="39" xfId="0" applyNumberFormat="1" applyFont="1" applyFill="1" applyBorder="1" applyAlignment="1">
      <alignment horizontal="center" vertical="top" wrapText="1"/>
    </xf>
    <xf numFmtId="4" fontId="43" fillId="36" borderId="40" xfId="0" applyNumberFormat="1" applyFont="1" applyFill="1" applyBorder="1" applyAlignment="1">
      <alignment horizontal="right" vertical="top" wrapText="1"/>
    </xf>
    <xf numFmtId="4" fontId="41" fillId="36" borderId="36" xfId="0" applyNumberFormat="1" applyFont="1" applyFill="1" applyBorder="1" applyAlignment="1">
      <alignment horizontal="right" vertical="top" wrapText="1"/>
    </xf>
    <xf numFmtId="4" fontId="41" fillId="36" borderId="37" xfId="0" applyNumberFormat="1" applyFont="1" applyFill="1" applyBorder="1" applyAlignment="1">
      <alignment horizontal="right" vertical="top" wrapText="1"/>
    </xf>
    <xf numFmtId="4" fontId="43" fillId="36" borderId="22" xfId="0" applyNumberFormat="1" applyFont="1" applyFill="1" applyBorder="1" applyAlignment="1">
      <alignment horizontal="right" vertical="top" wrapText="1"/>
    </xf>
    <xf numFmtId="166" fontId="43" fillId="36" borderId="37" xfId="0" applyNumberFormat="1" applyFont="1" applyFill="1" applyBorder="1" applyAlignment="1">
      <alignment horizontal="center" vertical="top" wrapText="1"/>
    </xf>
    <xf numFmtId="4" fontId="41" fillId="36" borderId="21" xfId="0" applyNumberFormat="1" applyFont="1" applyFill="1" applyBorder="1" applyAlignment="1">
      <alignment horizontal="right" vertical="top" wrapText="1"/>
    </xf>
    <xf numFmtId="4" fontId="41" fillId="36" borderId="41" xfId="0" applyNumberFormat="1" applyFont="1" applyFill="1" applyBorder="1" applyAlignment="1">
      <alignment horizontal="right" vertical="top" wrapText="1"/>
    </xf>
    <xf numFmtId="0" fontId="41" fillId="36" borderId="35" xfId="0" applyFont="1" applyFill="1" applyBorder="1" applyAlignment="1">
      <alignment horizontal="center" vertical="top" wrapText="1"/>
    </xf>
    <xf numFmtId="0" fontId="41" fillId="36" borderId="38" xfId="0" applyFont="1" applyFill="1" applyBorder="1" applyAlignment="1">
      <alignment horizontal="center" vertical="top" wrapText="1"/>
    </xf>
    <xf numFmtId="49" fontId="41" fillId="36" borderId="36" xfId="0" applyNumberFormat="1" applyFont="1" applyFill="1" applyBorder="1" applyAlignment="1">
      <alignment horizontal="center" vertical="top" wrapText="1"/>
    </xf>
    <xf numFmtId="49" fontId="41" fillId="36" borderId="37" xfId="0" applyNumberFormat="1" applyFont="1" applyFill="1" applyBorder="1" applyAlignment="1">
      <alignment horizontal="center" vertical="top" wrapText="1"/>
    </xf>
    <xf numFmtId="49" fontId="41" fillId="36" borderId="38" xfId="0" applyNumberFormat="1" applyFont="1" applyFill="1" applyBorder="1" applyAlignment="1">
      <alignment horizontal="center" vertical="top" wrapText="1"/>
    </xf>
    <xf numFmtId="49" fontId="43" fillId="35" borderId="13" xfId="0" applyNumberFormat="1" applyFont="1" applyFill="1" applyBorder="1" applyAlignment="1">
      <alignment horizontal="center" vertical="top" wrapText="1"/>
    </xf>
    <xf numFmtId="0" fontId="43" fillId="36" borderId="20" xfId="0" applyFont="1" applyFill="1" applyBorder="1" applyAlignment="1">
      <alignment vertical="top" wrapText="1"/>
    </xf>
    <xf numFmtId="4" fontId="43" fillId="36" borderId="24" xfId="0" applyNumberFormat="1" applyFont="1" applyFill="1" applyBorder="1" applyAlignment="1">
      <alignment horizontal="right" vertical="top" wrapText="1"/>
    </xf>
    <xf numFmtId="39" fontId="43" fillId="34" borderId="40" xfId="0" applyNumberFormat="1" applyFont="1" applyFill="1" applyBorder="1" applyAlignment="1">
      <alignment horizontal="right" vertical="top" wrapText="1"/>
    </xf>
    <xf numFmtId="4" fontId="43" fillId="36" borderId="42" xfId="0" applyNumberFormat="1" applyFont="1" applyFill="1" applyBorder="1" applyAlignment="1">
      <alignment horizontal="right" vertical="top" wrapText="1"/>
    </xf>
    <xf numFmtId="0" fontId="41" fillId="36" borderId="20" xfId="0" applyFont="1" applyFill="1" applyBorder="1" applyAlignment="1">
      <alignment horizontal="center" vertical="top" wrapText="1"/>
    </xf>
    <xf numFmtId="0" fontId="41" fillId="36" borderId="20" xfId="0" applyFont="1" applyFill="1" applyBorder="1" applyAlignment="1">
      <alignment horizontal="left" vertical="top" wrapText="1"/>
    </xf>
    <xf numFmtId="49" fontId="43" fillId="36" borderId="43" xfId="0" applyNumberFormat="1" applyFont="1" applyFill="1" applyBorder="1" applyAlignment="1">
      <alignment horizontal="center" vertical="top" wrapText="1"/>
    </xf>
    <xf numFmtId="49" fontId="41" fillId="36" borderId="44" xfId="0" applyNumberFormat="1" applyFont="1" applyFill="1" applyBorder="1" applyAlignment="1">
      <alignment horizontal="center" vertical="top" wrapText="1"/>
    </xf>
    <xf numFmtId="39" fontId="41" fillId="36" borderId="10" xfId="0" applyNumberFormat="1" applyFont="1" applyFill="1" applyBorder="1" applyAlignment="1">
      <alignment horizontal="right" vertical="top" wrapText="1"/>
    </xf>
    <xf numFmtId="49" fontId="41" fillId="36" borderId="10" xfId="0" applyNumberFormat="1" applyFont="1" applyFill="1" applyBorder="1" applyAlignment="1">
      <alignment horizontal="center" vertical="top" wrapText="1"/>
    </xf>
    <xf numFmtId="49" fontId="43" fillId="36" borderId="45" xfId="0" applyNumberFormat="1" applyFont="1" applyFill="1" applyBorder="1" applyAlignment="1">
      <alignment horizontal="center" vertical="top" wrapText="1"/>
    </xf>
    <xf numFmtId="49" fontId="43" fillId="36" borderId="46" xfId="0" applyNumberFormat="1" applyFont="1" applyFill="1" applyBorder="1" applyAlignment="1">
      <alignment vertical="top" wrapText="1"/>
    </xf>
    <xf numFmtId="49" fontId="43" fillId="36" borderId="45" xfId="0" applyNumberFormat="1" applyFont="1" applyFill="1" applyBorder="1" applyAlignment="1">
      <alignment vertical="top" wrapText="1"/>
    </xf>
    <xf numFmtId="0" fontId="41" fillId="36" borderId="37" xfId="0" applyFont="1" applyFill="1" applyBorder="1" applyAlignment="1">
      <alignment vertical="top" wrapText="1"/>
    </xf>
    <xf numFmtId="0" fontId="41" fillId="36" borderId="36" xfId="0" applyFont="1" applyFill="1" applyBorder="1" applyAlignment="1">
      <alignment vertical="top" wrapText="1"/>
    </xf>
    <xf numFmtId="39" fontId="41" fillId="36" borderId="35" xfId="0" applyNumberFormat="1" applyFont="1" applyFill="1" applyBorder="1" applyAlignment="1">
      <alignment horizontal="right" vertical="top" wrapText="1"/>
    </xf>
    <xf numFmtId="4" fontId="43" fillId="36" borderId="21" xfId="0" applyNumberFormat="1" applyFont="1" applyFill="1" applyBorder="1" applyAlignment="1">
      <alignment horizontal="right" vertical="top" wrapText="1"/>
    </xf>
    <xf numFmtId="39" fontId="41" fillId="36" borderId="47" xfId="0" applyNumberFormat="1" applyFont="1" applyFill="1" applyBorder="1" applyAlignment="1">
      <alignment horizontal="right" vertical="top" wrapText="1"/>
    </xf>
    <xf numFmtId="0" fontId="43" fillId="36" borderId="20" xfId="0" applyFont="1" applyFill="1" applyBorder="1" applyAlignment="1">
      <alignment horizontal="center" vertical="top" wrapText="1"/>
    </xf>
    <xf numFmtId="0" fontId="41" fillId="36" borderId="48" xfId="0" applyFont="1" applyFill="1" applyBorder="1" applyAlignment="1">
      <alignment horizontal="left" vertical="top" wrapText="1"/>
    </xf>
    <xf numFmtId="0" fontId="43" fillId="36" borderId="13" xfId="0" applyFont="1" applyFill="1" applyBorder="1" applyAlignment="1">
      <alignment horizontal="center" vertical="top" wrapText="1"/>
    </xf>
    <xf numFmtId="0" fontId="41" fillId="36" borderId="13" xfId="0" applyFont="1" applyFill="1" applyBorder="1" applyAlignment="1">
      <alignment horizontal="center" vertical="top" wrapText="1"/>
    </xf>
    <xf numFmtId="0" fontId="43" fillId="36" borderId="21" xfId="0" applyFont="1" applyFill="1" applyBorder="1" applyAlignment="1">
      <alignment horizontal="left" vertical="top" wrapText="1"/>
    </xf>
    <xf numFmtId="0" fontId="43" fillId="36" borderId="13" xfId="0" applyFont="1" applyFill="1" applyBorder="1" applyAlignment="1">
      <alignment horizontal="left" vertical="top" wrapText="1"/>
    </xf>
    <xf numFmtId="0" fontId="41" fillId="36" borderId="0" xfId="0" applyFont="1" applyFill="1" applyBorder="1" applyAlignment="1">
      <alignment horizontal="left" vertical="top" wrapText="1"/>
    </xf>
    <xf numFmtId="0" fontId="41" fillId="36" borderId="37" xfId="0" applyFont="1" applyFill="1" applyBorder="1" applyAlignment="1">
      <alignment horizontal="left" vertical="top" wrapText="1"/>
    </xf>
    <xf numFmtId="0" fontId="41" fillId="36" borderId="38" xfId="0" applyFont="1" applyFill="1" applyBorder="1" applyAlignment="1">
      <alignment horizontal="left" vertical="top" wrapText="1"/>
    </xf>
    <xf numFmtId="0" fontId="41" fillId="36" borderId="20" xfId="0" applyFont="1" applyFill="1" applyBorder="1" applyAlignment="1">
      <alignment horizontal="center" vertical="top" wrapText="1"/>
    </xf>
    <xf numFmtId="0" fontId="41" fillId="36" borderId="37" xfId="0" applyFont="1" applyFill="1" applyBorder="1" applyAlignment="1">
      <alignment horizontal="center" vertical="top" wrapText="1"/>
    </xf>
    <xf numFmtId="0" fontId="41" fillId="36" borderId="20" xfId="0" applyFont="1" applyFill="1" applyBorder="1" applyAlignment="1">
      <alignment horizontal="left" vertical="top" wrapText="1"/>
    </xf>
    <xf numFmtId="0" fontId="43" fillId="36" borderId="21" xfId="0" applyFont="1" applyFill="1" applyBorder="1" applyAlignment="1">
      <alignment horizontal="center" vertical="top" wrapText="1"/>
    </xf>
    <xf numFmtId="0" fontId="41" fillId="36" borderId="35" xfId="0" applyFont="1" applyFill="1" applyBorder="1" applyAlignment="1">
      <alignment horizontal="center" vertical="top" wrapText="1"/>
    </xf>
    <xf numFmtId="0" fontId="41" fillId="36" borderId="38" xfId="0" applyFont="1" applyFill="1" applyBorder="1" applyAlignment="1">
      <alignment horizontal="center" vertical="top" wrapText="1"/>
    </xf>
    <xf numFmtId="0" fontId="43" fillId="36" borderId="28" xfId="0" applyFont="1" applyFill="1" applyBorder="1" applyAlignment="1">
      <alignment horizontal="center" vertical="top" wrapText="1"/>
    </xf>
    <xf numFmtId="0" fontId="41" fillId="36" borderId="0" xfId="0" applyFont="1" applyFill="1" applyBorder="1" applyAlignment="1">
      <alignment horizontal="center" vertical="top" wrapText="1"/>
    </xf>
    <xf numFmtId="0" fontId="43" fillId="36" borderId="19" xfId="0" applyFont="1" applyFill="1" applyBorder="1" applyAlignment="1">
      <alignment horizontal="center" vertical="top" wrapText="1"/>
    </xf>
    <xf numFmtId="39" fontId="41" fillId="36" borderId="37" xfId="0" applyNumberFormat="1" applyFont="1" applyFill="1" applyBorder="1" applyAlignment="1">
      <alignment horizontal="right" vertical="top" wrapText="1"/>
    </xf>
    <xf numFmtId="0" fontId="41" fillId="36" borderId="0" xfId="0" applyFont="1" applyFill="1" applyBorder="1" applyAlignment="1">
      <alignment vertical="top" wrapText="1"/>
    </xf>
    <xf numFmtId="0" fontId="41" fillId="36" borderId="37" xfId="0" applyFont="1" applyFill="1" applyBorder="1" applyAlignment="1">
      <alignment horizontal="center" vertical="top" wrapText="1"/>
    </xf>
    <xf numFmtId="0" fontId="43" fillId="36" borderId="20" xfId="0" applyFont="1" applyFill="1" applyBorder="1" applyAlignment="1">
      <alignment horizontal="center" vertical="top" wrapText="1"/>
    </xf>
    <xf numFmtId="49" fontId="43" fillId="36" borderId="10" xfId="0" applyNumberFormat="1" applyFont="1" applyFill="1" applyBorder="1" applyAlignment="1">
      <alignment horizontal="center" vertical="top" wrapText="1"/>
    </xf>
    <xf numFmtId="0" fontId="43" fillId="36" borderId="46" xfId="0" applyFont="1" applyFill="1" applyBorder="1" applyAlignment="1">
      <alignment horizontal="center" vertical="top" wrapText="1"/>
    </xf>
    <xf numFmtId="4" fontId="41" fillId="36" borderId="47" xfId="0" applyNumberFormat="1" applyFont="1" applyFill="1" applyBorder="1" applyAlignment="1">
      <alignment horizontal="right" vertical="top" wrapText="1"/>
    </xf>
    <xf numFmtId="0" fontId="0" fillId="2" borderId="0" xfId="0" applyFont="1" applyFill="1" applyAlignment="1">
      <alignment horizontal="left" vertical="top" wrapText="1"/>
    </xf>
    <xf numFmtId="4" fontId="41" fillId="36" borderId="45" xfId="0" applyNumberFormat="1" applyFont="1" applyFill="1" applyBorder="1" applyAlignment="1">
      <alignment horizontal="right" vertical="top" wrapText="1"/>
    </xf>
    <xf numFmtId="39" fontId="41" fillId="36" borderId="43" xfId="0" applyNumberFormat="1" applyFont="1" applyFill="1" applyBorder="1" applyAlignment="1">
      <alignment horizontal="right" vertical="top" wrapText="1"/>
    </xf>
    <xf numFmtId="49" fontId="41" fillId="36" borderId="45" xfId="0" applyNumberFormat="1" applyFont="1" applyFill="1" applyBorder="1" applyAlignment="1">
      <alignment horizontal="center" vertical="top" wrapText="1"/>
    </xf>
    <xf numFmtId="0" fontId="43" fillId="36" borderId="45" xfId="0" applyFont="1" applyFill="1" applyBorder="1" applyAlignment="1">
      <alignment horizontal="center" vertical="top" wrapText="1"/>
    </xf>
    <xf numFmtId="4" fontId="43" fillId="36" borderId="10" xfId="0" applyNumberFormat="1" applyFont="1" applyFill="1" applyBorder="1" applyAlignment="1">
      <alignment horizontal="center" vertical="top" wrapText="1"/>
    </xf>
    <xf numFmtId="0" fontId="41" fillId="36" borderId="49" xfId="0" applyFont="1" applyFill="1" applyBorder="1" applyAlignment="1">
      <alignment horizontal="center" vertical="top" wrapText="1"/>
    </xf>
    <xf numFmtId="39" fontId="41" fillId="36" borderId="50" xfId="0" applyNumberFormat="1" applyFont="1" applyFill="1" applyBorder="1" applyAlignment="1">
      <alignment horizontal="right" vertical="top" wrapText="1"/>
    </xf>
    <xf numFmtId="4" fontId="43" fillId="36" borderId="13" xfId="0" applyNumberFormat="1" applyFont="1" applyFill="1" applyBorder="1" applyAlignment="1">
      <alignment horizontal="right" vertical="top" wrapText="1"/>
    </xf>
    <xf numFmtId="4" fontId="43" fillId="36" borderId="47" xfId="0" applyNumberFormat="1" applyFont="1" applyFill="1" applyBorder="1" applyAlignment="1">
      <alignment horizontal="right" vertical="top" wrapText="1"/>
    </xf>
    <xf numFmtId="4" fontId="43" fillId="36" borderId="12" xfId="0" applyNumberFormat="1" applyFont="1" applyFill="1" applyBorder="1" applyAlignment="1">
      <alignment horizontal="center" vertical="top" wrapText="1"/>
    </xf>
    <xf numFmtId="4" fontId="41" fillId="32" borderId="45" xfId="0" applyNumberFormat="1" applyFont="1" applyFill="1" applyBorder="1" applyAlignment="1">
      <alignment horizontal="right" vertical="top" wrapText="1"/>
    </xf>
    <xf numFmtId="4" fontId="43" fillId="35" borderId="13" xfId="0" applyNumberFormat="1" applyFont="1" applyFill="1" applyBorder="1" applyAlignment="1">
      <alignment horizontal="right" vertical="top" wrapText="1"/>
    </xf>
    <xf numFmtId="39" fontId="41" fillId="32" borderId="47" xfId="0" applyNumberFormat="1" applyFont="1" applyFill="1" applyBorder="1" applyAlignment="1">
      <alignment horizontal="right" vertical="top" wrapText="1"/>
    </xf>
    <xf numFmtId="4" fontId="43" fillId="35" borderId="47" xfId="0" applyNumberFormat="1" applyFont="1" applyFill="1" applyBorder="1" applyAlignment="1">
      <alignment horizontal="right" vertical="top" wrapText="1"/>
    </xf>
    <xf numFmtId="39" fontId="41" fillId="36" borderId="38" xfId="0" applyNumberFormat="1" applyFont="1" applyFill="1" applyBorder="1" applyAlignment="1">
      <alignment horizontal="right" vertical="top" wrapText="1"/>
    </xf>
    <xf numFmtId="4" fontId="41" fillId="36" borderId="38" xfId="0" applyNumberFormat="1" applyFont="1" applyFill="1" applyBorder="1" applyAlignment="1">
      <alignment horizontal="right" vertical="top" wrapText="1"/>
    </xf>
    <xf numFmtId="4" fontId="43" fillId="36" borderId="51" xfId="0" applyNumberFormat="1" applyFont="1" applyFill="1" applyBorder="1" applyAlignment="1">
      <alignment horizontal="right" vertical="top" wrapText="1"/>
    </xf>
    <xf numFmtId="0" fontId="43" fillId="36" borderId="28" xfId="0" applyFont="1" applyFill="1" applyBorder="1" applyAlignment="1">
      <alignment horizontal="left" vertical="top" wrapText="1"/>
    </xf>
    <xf numFmtId="39" fontId="41" fillId="36" borderId="52" xfId="0" applyNumberFormat="1" applyFont="1" applyFill="1" applyBorder="1" applyAlignment="1">
      <alignment horizontal="right" vertical="top" wrapText="1"/>
    </xf>
    <xf numFmtId="39" fontId="41" fillId="36" borderId="41" xfId="0" applyNumberFormat="1" applyFont="1" applyFill="1" applyBorder="1" applyAlignment="1">
      <alignment horizontal="right" vertical="top" wrapText="1"/>
    </xf>
    <xf numFmtId="49" fontId="41" fillId="36" borderId="26" xfId="0" applyNumberFormat="1" applyFont="1" applyFill="1" applyBorder="1" applyAlignment="1">
      <alignment horizontal="center" vertical="top" wrapText="1"/>
    </xf>
    <xf numFmtId="4" fontId="41" fillId="36" borderId="33" xfId="0" applyNumberFormat="1" applyFont="1" applyFill="1" applyBorder="1" applyAlignment="1">
      <alignment horizontal="right" vertical="top" wrapText="1"/>
    </xf>
    <xf numFmtId="4" fontId="41" fillId="36" borderId="43" xfId="0" applyNumberFormat="1" applyFont="1" applyFill="1" applyBorder="1" applyAlignment="1">
      <alignment horizontal="right" vertical="top" wrapText="1"/>
    </xf>
    <xf numFmtId="4" fontId="43" fillId="36" borderId="39" xfId="0" applyNumberFormat="1" applyFont="1" applyFill="1" applyBorder="1" applyAlignment="1">
      <alignment horizontal="right" vertical="top" wrapText="1"/>
    </xf>
    <xf numFmtId="49" fontId="43" fillId="36" borderId="41" xfId="0" applyNumberFormat="1" applyFont="1" applyFill="1" applyBorder="1" applyAlignment="1">
      <alignment horizontal="center" vertical="top" wrapText="1"/>
    </xf>
    <xf numFmtId="49" fontId="41" fillId="35" borderId="53" xfId="0" applyNumberFormat="1" applyFont="1" applyFill="1" applyBorder="1" applyAlignment="1">
      <alignment horizontal="center" vertical="top" wrapText="1"/>
    </xf>
    <xf numFmtId="49" fontId="43" fillId="36" borderId="54" xfId="0" applyNumberFormat="1" applyFont="1" applyFill="1" applyBorder="1" applyAlignment="1">
      <alignment horizontal="center" vertical="top" wrapText="1"/>
    </xf>
    <xf numFmtId="4" fontId="43" fillId="35" borderId="52" xfId="0" applyNumberFormat="1" applyFont="1" applyFill="1" applyBorder="1" applyAlignment="1">
      <alignment horizontal="right" vertical="top" wrapText="1"/>
    </xf>
    <xf numFmtId="4" fontId="43" fillId="36" borderId="41" xfId="0" applyNumberFormat="1" applyFont="1" applyFill="1" applyBorder="1" applyAlignment="1">
      <alignment horizontal="right" vertical="top" wrapText="1"/>
    </xf>
    <xf numFmtId="49" fontId="41" fillId="36" borderId="30" xfId="0" applyNumberFormat="1" applyFont="1" applyFill="1" applyBorder="1" applyAlignment="1">
      <alignment horizontal="center" vertical="top" wrapText="1"/>
    </xf>
    <xf numFmtId="49" fontId="41" fillId="2" borderId="0" xfId="0" applyNumberFormat="1" applyFont="1" applyFill="1" applyAlignment="1">
      <alignment horizontal="center" vertical="top" wrapText="1"/>
    </xf>
    <xf numFmtId="49" fontId="0" fillId="2" borderId="0" xfId="0" applyNumberFormat="1" applyFill="1" applyAlignment="1">
      <alignment horizontal="center" vertical="top" wrapText="1"/>
    </xf>
    <xf numFmtId="4" fontId="41" fillId="36" borderId="48" xfId="0" applyNumberFormat="1" applyFont="1" applyFill="1" applyBorder="1" applyAlignment="1">
      <alignment horizontal="right" vertical="top" wrapText="1"/>
    </xf>
    <xf numFmtId="4" fontId="43" fillId="34" borderId="10" xfId="0" applyNumberFormat="1" applyFont="1" applyFill="1" applyBorder="1" applyAlignment="1">
      <alignment horizontal="center" vertical="center" wrapText="1"/>
    </xf>
    <xf numFmtId="166" fontId="43" fillId="34" borderId="10" xfId="0" applyNumberFormat="1" applyFont="1" applyFill="1" applyBorder="1" applyAlignment="1">
      <alignment horizontal="center" vertical="center" wrapText="1"/>
    </xf>
    <xf numFmtId="4" fontId="43" fillId="34" borderId="16" xfId="0" applyNumberFormat="1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top" wrapText="1"/>
    </xf>
    <xf numFmtId="49" fontId="43" fillId="35" borderId="10" xfId="0" applyNumberFormat="1" applyFont="1" applyFill="1" applyBorder="1" applyAlignment="1">
      <alignment horizontal="center" vertical="top" wrapText="1"/>
    </xf>
    <xf numFmtId="4" fontId="43" fillId="35" borderId="10" xfId="0" applyNumberFormat="1" applyFont="1" applyFill="1" applyBorder="1" applyAlignment="1">
      <alignment horizontal="right" vertical="top" wrapText="1"/>
    </xf>
    <xf numFmtId="0" fontId="43" fillId="35" borderId="55" xfId="0" applyFont="1" applyFill="1" applyBorder="1" applyAlignment="1">
      <alignment horizontal="center" vertical="top" wrapText="1"/>
    </xf>
    <xf numFmtId="4" fontId="43" fillId="35" borderId="10" xfId="0" applyNumberFormat="1" applyFont="1" applyFill="1" applyBorder="1" applyAlignment="1">
      <alignment horizontal="center" vertical="top" wrapText="1"/>
    </xf>
    <xf numFmtId="4" fontId="43" fillId="36" borderId="56" xfId="0" applyNumberFormat="1" applyFont="1" applyFill="1" applyBorder="1" applyAlignment="1">
      <alignment horizontal="right" vertical="top" wrapText="1"/>
    </xf>
    <xf numFmtId="4" fontId="43" fillId="36" borderId="57" xfId="0" applyNumberFormat="1" applyFont="1" applyFill="1" applyBorder="1" applyAlignment="1">
      <alignment horizontal="right" vertical="top" wrapText="1"/>
    </xf>
    <xf numFmtId="49" fontId="43" fillId="36" borderId="58" xfId="0" applyNumberFormat="1" applyFont="1" applyFill="1" applyBorder="1" applyAlignment="1">
      <alignment horizontal="center" vertical="top" wrapText="1"/>
    </xf>
    <xf numFmtId="39" fontId="43" fillId="36" borderId="41" xfId="0" applyNumberFormat="1" applyFont="1" applyFill="1" applyBorder="1" applyAlignment="1">
      <alignment horizontal="right" vertical="top" wrapText="1"/>
    </xf>
    <xf numFmtId="39" fontId="43" fillId="36" borderId="59" xfId="0" applyNumberFormat="1" applyFont="1" applyFill="1" applyBorder="1" applyAlignment="1">
      <alignment horizontal="right" vertical="top" wrapText="1"/>
    </xf>
    <xf numFmtId="39" fontId="41" fillId="36" borderId="45" xfId="0" applyNumberFormat="1" applyFont="1" applyFill="1" applyBorder="1" applyAlignment="1">
      <alignment horizontal="right" vertical="top" wrapText="1"/>
    </xf>
    <xf numFmtId="49" fontId="41" fillId="36" borderId="60" xfId="0" applyNumberFormat="1" applyFont="1" applyFill="1" applyBorder="1" applyAlignment="1">
      <alignment horizontal="center" vertical="top" wrapText="1"/>
    </xf>
    <xf numFmtId="49" fontId="41" fillId="36" borderId="24" xfId="0" applyNumberFormat="1" applyFont="1" applyFill="1" applyBorder="1" applyAlignment="1">
      <alignment horizontal="center" vertical="top" wrapText="1"/>
    </xf>
    <xf numFmtId="49" fontId="41" fillId="36" borderId="27" xfId="0" applyNumberFormat="1" applyFont="1" applyFill="1" applyBorder="1" applyAlignment="1">
      <alignment horizontal="center" vertical="top" wrapText="1"/>
    </xf>
    <xf numFmtId="39" fontId="41" fillId="36" borderId="34" xfId="0" applyNumberFormat="1" applyFont="1" applyFill="1" applyBorder="1" applyAlignment="1">
      <alignment horizontal="right" vertical="top" wrapText="1"/>
    </xf>
    <xf numFmtId="39" fontId="41" fillId="36" borderId="20" xfId="0" applyNumberFormat="1" applyFont="1" applyFill="1" applyBorder="1" applyAlignment="1">
      <alignment horizontal="right" vertical="top" wrapText="1"/>
    </xf>
    <xf numFmtId="0" fontId="41" fillId="36" borderId="34" xfId="0" applyFont="1" applyFill="1" applyBorder="1" applyAlignment="1">
      <alignment horizontal="center" vertical="top" wrapText="1"/>
    </xf>
    <xf numFmtId="0" fontId="41" fillId="36" borderId="36" xfId="0" applyFont="1" applyFill="1" applyBorder="1" applyAlignment="1">
      <alignment horizontal="center" vertical="top" wrapText="1"/>
    </xf>
    <xf numFmtId="0" fontId="41" fillId="36" borderId="35" xfId="0" applyFont="1" applyFill="1" applyBorder="1" applyAlignment="1">
      <alignment horizontal="center" vertical="top" wrapText="1"/>
    </xf>
    <xf numFmtId="0" fontId="41" fillId="36" borderId="38" xfId="0" applyFont="1" applyFill="1" applyBorder="1" applyAlignment="1">
      <alignment horizontal="center" vertical="top" wrapText="1"/>
    </xf>
    <xf numFmtId="0" fontId="43" fillId="36" borderId="21" xfId="0" applyFont="1" applyFill="1" applyBorder="1" applyAlignment="1">
      <alignment horizontal="left" vertical="top" wrapText="1"/>
    </xf>
    <xf numFmtId="0" fontId="43" fillId="36" borderId="13" xfId="0" applyFont="1" applyFill="1" applyBorder="1" applyAlignment="1">
      <alignment horizontal="left" vertical="top" wrapText="1"/>
    </xf>
    <xf numFmtId="0" fontId="41" fillId="35" borderId="31" xfId="0" applyFont="1" applyFill="1" applyBorder="1" applyAlignment="1">
      <alignment horizontal="center" vertical="top" wrapText="1"/>
    </xf>
    <xf numFmtId="0" fontId="41" fillId="36" borderId="35" xfId="0" applyFont="1" applyFill="1" applyBorder="1" applyAlignment="1">
      <alignment horizontal="left" vertical="top" wrapText="1"/>
    </xf>
    <xf numFmtId="0" fontId="41" fillId="36" borderId="38" xfId="0" applyFont="1" applyFill="1" applyBorder="1" applyAlignment="1">
      <alignment horizontal="left" vertical="top" wrapText="1"/>
    </xf>
    <xf numFmtId="0" fontId="43" fillId="36" borderId="23" xfId="0" applyFont="1" applyFill="1" applyBorder="1" applyAlignment="1">
      <alignment horizontal="center" vertical="top" wrapText="1"/>
    </xf>
    <xf numFmtId="0" fontId="43" fillId="36" borderId="10" xfId="0" applyFont="1" applyFill="1" applyBorder="1" applyAlignment="1">
      <alignment horizontal="center" vertical="top" wrapText="1"/>
    </xf>
    <xf numFmtId="0" fontId="41" fillId="36" borderId="10" xfId="0" applyFont="1" applyFill="1" applyBorder="1" applyAlignment="1">
      <alignment horizontal="center" vertical="top" wrapText="1"/>
    </xf>
    <xf numFmtId="0" fontId="41" fillId="36" borderId="10" xfId="0" applyFont="1" applyFill="1" applyBorder="1" applyAlignment="1">
      <alignment horizontal="left" vertical="top" wrapText="1"/>
    </xf>
    <xf numFmtId="0" fontId="43" fillId="35" borderId="23" xfId="0" applyFont="1" applyFill="1" applyBorder="1" applyAlignment="1">
      <alignment horizontal="left" vertical="top" wrapText="1"/>
    </xf>
    <xf numFmtId="0" fontId="41" fillId="36" borderId="60" xfId="0" applyFont="1" applyFill="1" applyBorder="1" applyAlignment="1">
      <alignment horizontal="center" vertical="top" wrapText="1"/>
    </xf>
    <xf numFmtId="0" fontId="41" fillId="36" borderId="30" xfId="0" applyFont="1" applyFill="1" applyBorder="1" applyAlignment="1">
      <alignment horizontal="center" vertical="top" wrapText="1"/>
    </xf>
    <xf numFmtId="0" fontId="41" fillId="36" borderId="24" xfId="0" applyFont="1" applyFill="1" applyBorder="1" applyAlignment="1">
      <alignment horizontal="center" vertical="top" wrapText="1"/>
    </xf>
    <xf numFmtId="0" fontId="41" fillId="36" borderId="22" xfId="0" applyFont="1" applyFill="1" applyBorder="1" applyAlignment="1">
      <alignment horizontal="center" vertical="top" wrapText="1"/>
    </xf>
    <xf numFmtId="0" fontId="41" fillId="36" borderId="27" xfId="0" applyFont="1" applyFill="1" applyBorder="1" applyAlignment="1">
      <alignment horizontal="center" vertical="top" wrapText="1"/>
    </xf>
    <xf numFmtId="0" fontId="41" fillId="36" borderId="26" xfId="0" applyFont="1" applyFill="1" applyBorder="1" applyAlignment="1">
      <alignment horizontal="center" vertical="top" wrapText="1"/>
    </xf>
    <xf numFmtId="0" fontId="41" fillId="36" borderId="61" xfId="0" applyFont="1" applyFill="1" applyBorder="1" applyAlignment="1">
      <alignment horizontal="center" vertical="top" wrapText="1"/>
    </xf>
    <xf numFmtId="0" fontId="41" fillId="36" borderId="62" xfId="0" applyFont="1" applyFill="1" applyBorder="1" applyAlignment="1">
      <alignment horizontal="center" vertical="top" wrapText="1"/>
    </xf>
    <xf numFmtId="0" fontId="41" fillId="36" borderId="12" xfId="0" applyFont="1" applyFill="1" applyBorder="1" applyAlignment="1">
      <alignment horizontal="left" vertical="top" wrapText="1"/>
    </xf>
    <xf numFmtId="0" fontId="41" fillId="36" borderId="34" xfId="0" applyFont="1" applyFill="1" applyBorder="1" applyAlignment="1">
      <alignment horizontal="left" vertical="top" wrapText="1"/>
    </xf>
    <xf numFmtId="0" fontId="41" fillId="36" borderId="36" xfId="0" applyFont="1" applyFill="1" applyBorder="1" applyAlignment="1">
      <alignment horizontal="left" vertical="top" wrapText="1"/>
    </xf>
    <xf numFmtId="0" fontId="43" fillId="36" borderId="40" xfId="0" applyFont="1" applyFill="1" applyBorder="1" applyAlignment="1">
      <alignment horizontal="left" vertical="top" wrapText="1"/>
    </xf>
    <xf numFmtId="0" fontId="43" fillId="36" borderId="33" xfId="0" applyFont="1" applyFill="1" applyBorder="1" applyAlignment="1">
      <alignment horizontal="center" vertical="top" wrapText="1"/>
    </xf>
    <xf numFmtId="0" fontId="43" fillId="35" borderId="10" xfId="0" applyFont="1" applyFill="1" applyBorder="1" applyAlignment="1">
      <alignment horizontal="center" vertical="top" wrapText="1"/>
    </xf>
    <xf numFmtId="0" fontId="43" fillId="35" borderId="10" xfId="0" applyFont="1" applyFill="1" applyBorder="1" applyAlignment="1">
      <alignment horizontal="left" vertical="top" wrapText="1"/>
    </xf>
    <xf numFmtId="0" fontId="43" fillId="36" borderId="10" xfId="0" applyFont="1" applyFill="1" applyBorder="1" applyAlignment="1">
      <alignment horizontal="left" vertical="top" wrapText="1"/>
    </xf>
    <xf numFmtId="0" fontId="41" fillId="36" borderId="21" xfId="0" applyFont="1" applyFill="1" applyBorder="1" applyAlignment="1">
      <alignment horizontal="left" vertical="top" wrapText="1"/>
    </xf>
    <xf numFmtId="0" fontId="41" fillId="36" borderId="13" xfId="0" applyFont="1" applyFill="1" applyBorder="1" applyAlignment="1">
      <alignment horizontal="left" vertical="top" wrapText="1"/>
    </xf>
    <xf numFmtId="0" fontId="43" fillId="36" borderId="33" xfId="0" applyFont="1" applyFill="1" applyBorder="1" applyAlignment="1">
      <alignment horizontal="left" vertical="top" wrapText="1"/>
    </xf>
    <xf numFmtId="0" fontId="41" fillId="36" borderId="13" xfId="0" applyFont="1" applyFill="1" applyBorder="1" applyAlignment="1">
      <alignment horizontal="center" vertical="top" wrapText="1"/>
    </xf>
    <xf numFmtId="0" fontId="43" fillId="36" borderId="23" xfId="0" applyFont="1" applyFill="1" applyBorder="1" applyAlignment="1">
      <alignment horizontal="left" vertical="top" wrapText="1"/>
    </xf>
    <xf numFmtId="0" fontId="41" fillId="36" borderId="20" xfId="0" applyFont="1" applyFill="1" applyBorder="1" applyAlignment="1">
      <alignment horizontal="center" vertical="top" wrapText="1"/>
    </xf>
    <xf numFmtId="0" fontId="41" fillId="36" borderId="0" xfId="0" applyFont="1" applyFill="1" applyBorder="1" applyAlignment="1">
      <alignment horizontal="center" vertical="top" wrapText="1"/>
    </xf>
    <xf numFmtId="0" fontId="41" fillId="36" borderId="48" xfId="0" applyFont="1" applyFill="1" applyBorder="1" applyAlignment="1">
      <alignment horizontal="center" vertical="top" wrapText="1"/>
    </xf>
    <xf numFmtId="0" fontId="41" fillId="36" borderId="37" xfId="0" applyFont="1" applyFill="1" applyBorder="1" applyAlignment="1">
      <alignment horizontal="center" vertical="top" wrapText="1"/>
    </xf>
    <xf numFmtId="0" fontId="41" fillId="36" borderId="20" xfId="0" applyFont="1" applyFill="1" applyBorder="1" applyAlignment="1">
      <alignment horizontal="left" vertical="top" wrapText="1"/>
    </xf>
    <xf numFmtId="0" fontId="41" fillId="36" borderId="37" xfId="0" applyFont="1" applyFill="1" applyBorder="1" applyAlignment="1">
      <alignment horizontal="left" vertical="top" wrapText="1"/>
    </xf>
    <xf numFmtId="0" fontId="43" fillId="36" borderId="63" xfId="0" applyFont="1" applyFill="1" applyBorder="1" applyAlignment="1">
      <alignment horizontal="center" vertical="top" wrapText="1"/>
    </xf>
    <xf numFmtId="0" fontId="43" fillId="36" borderId="40" xfId="0" applyFont="1" applyFill="1" applyBorder="1" applyAlignment="1">
      <alignment horizontal="center" vertical="top" wrapText="1"/>
    </xf>
    <xf numFmtId="0" fontId="43" fillId="36" borderId="19" xfId="0" applyFont="1" applyFill="1" applyBorder="1" applyAlignment="1">
      <alignment horizontal="center" vertical="top" wrapText="1"/>
    </xf>
    <xf numFmtId="0" fontId="43" fillId="36" borderId="24" xfId="0" applyFont="1" applyFill="1" applyBorder="1" applyAlignment="1">
      <alignment horizontal="left" vertical="top" wrapText="1"/>
    </xf>
    <xf numFmtId="0" fontId="43" fillId="36" borderId="22" xfId="0" applyFont="1" applyFill="1" applyBorder="1" applyAlignment="1">
      <alignment horizontal="left" vertical="top" wrapText="1"/>
    </xf>
    <xf numFmtId="0" fontId="43" fillId="34" borderId="63" xfId="0" applyFont="1" applyFill="1" applyBorder="1" applyAlignment="1">
      <alignment horizontal="right" vertical="top" wrapText="1"/>
    </xf>
    <xf numFmtId="0" fontId="43" fillId="34" borderId="40" xfId="0" applyFont="1" applyFill="1" applyBorder="1" applyAlignment="1">
      <alignment horizontal="right" vertical="top" wrapText="1"/>
    </xf>
    <xf numFmtId="0" fontId="43" fillId="35" borderId="12" xfId="0" applyFont="1" applyFill="1" applyBorder="1" applyAlignment="1">
      <alignment horizontal="center" vertical="top" wrapText="1"/>
    </xf>
    <xf numFmtId="0" fontId="43" fillId="35" borderId="12" xfId="0" applyFont="1" applyFill="1" applyBorder="1" applyAlignment="1">
      <alignment horizontal="left" vertical="top" wrapText="1"/>
    </xf>
    <xf numFmtId="0" fontId="43" fillId="36" borderId="12" xfId="0" applyFont="1" applyFill="1" applyBorder="1" applyAlignment="1">
      <alignment horizontal="center" vertical="top" wrapText="1"/>
    </xf>
    <xf numFmtId="0" fontId="43" fillId="36" borderId="12" xfId="0" applyFont="1" applyFill="1" applyBorder="1" applyAlignment="1">
      <alignment horizontal="left" vertical="top" wrapText="1"/>
    </xf>
    <xf numFmtId="0" fontId="43" fillId="35" borderId="23" xfId="0" applyFont="1" applyFill="1" applyBorder="1" applyAlignment="1">
      <alignment horizontal="center" vertical="top" wrapText="1"/>
    </xf>
    <xf numFmtId="0" fontId="41" fillId="36" borderId="0" xfId="0" applyFont="1" applyFill="1" applyBorder="1" applyAlignment="1">
      <alignment horizontal="left" vertical="top" wrapText="1"/>
    </xf>
    <xf numFmtId="0" fontId="43" fillId="36" borderId="27" xfId="0" applyFont="1" applyFill="1" applyBorder="1" applyAlignment="1">
      <alignment horizontal="left" vertical="top" wrapText="1"/>
    </xf>
    <xf numFmtId="0" fontId="43" fillId="36" borderId="62" xfId="0" applyFont="1" applyFill="1" applyBorder="1" applyAlignment="1">
      <alignment horizontal="left" vertical="top" wrapText="1"/>
    </xf>
    <xf numFmtId="0" fontId="43" fillId="36" borderId="14" xfId="0" applyFont="1" applyFill="1" applyBorder="1" applyAlignment="1">
      <alignment horizontal="center" vertical="top" wrapText="1"/>
    </xf>
    <xf numFmtId="0" fontId="43" fillId="36" borderId="13" xfId="0" applyFont="1" applyFill="1" applyBorder="1" applyAlignment="1">
      <alignment horizontal="center" vertical="top" wrapText="1"/>
    </xf>
    <xf numFmtId="0" fontId="43" fillId="36" borderId="26" xfId="0" applyFont="1" applyFill="1" applyBorder="1" applyAlignment="1">
      <alignment horizontal="center" vertical="top" wrapText="1"/>
    </xf>
    <xf numFmtId="0" fontId="43" fillId="36" borderId="22" xfId="0" applyFont="1" applyFill="1" applyBorder="1" applyAlignment="1">
      <alignment horizontal="center" vertical="top" wrapText="1"/>
    </xf>
    <xf numFmtId="0" fontId="43" fillId="36" borderId="31" xfId="0" applyFont="1" applyFill="1" applyBorder="1" applyAlignment="1">
      <alignment horizontal="center" vertical="top" wrapText="1"/>
    </xf>
    <xf numFmtId="0" fontId="43" fillId="36" borderId="31" xfId="0" applyFont="1" applyFill="1" applyBorder="1" applyAlignment="1">
      <alignment horizontal="left" vertical="top" wrapText="1"/>
    </xf>
    <xf numFmtId="0" fontId="41" fillId="36" borderId="64" xfId="0" applyFont="1" applyFill="1" applyBorder="1" applyAlignment="1">
      <alignment horizontal="center" vertical="top" wrapText="1"/>
    </xf>
    <xf numFmtId="0" fontId="43" fillId="36" borderId="39" xfId="0" applyFont="1" applyFill="1" applyBorder="1" applyAlignment="1">
      <alignment horizontal="center" vertical="top" wrapText="1"/>
    </xf>
    <xf numFmtId="0" fontId="43" fillId="36" borderId="63" xfId="0" applyFont="1" applyFill="1" applyBorder="1" applyAlignment="1">
      <alignment horizontal="left" vertical="top" wrapText="1"/>
    </xf>
    <xf numFmtId="0" fontId="43" fillId="36" borderId="54" xfId="0" applyFont="1" applyFill="1" applyBorder="1" applyAlignment="1">
      <alignment horizontal="left" vertical="top" wrapText="1"/>
    </xf>
    <xf numFmtId="0" fontId="41" fillId="35" borderId="23" xfId="0" applyFont="1" applyFill="1" applyBorder="1" applyAlignment="1">
      <alignment horizontal="center" vertical="top" wrapText="1"/>
    </xf>
    <xf numFmtId="0" fontId="43" fillId="35" borderId="32" xfId="0" applyFont="1" applyFill="1" applyBorder="1" applyAlignment="1">
      <alignment horizontal="left" vertical="top" wrapText="1"/>
    </xf>
    <xf numFmtId="0" fontId="43" fillId="35" borderId="50" xfId="0" applyFont="1" applyFill="1" applyBorder="1" applyAlignment="1">
      <alignment horizontal="left" vertical="top" wrapText="1"/>
    </xf>
    <xf numFmtId="0" fontId="41" fillId="35" borderId="12" xfId="0" applyFont="1" applyFill="1" applyBorder="1" applyAlignment="1">
      <alignment horizontal="center" vertical="top" wrapText="1"/>
    </xf>
    <xf numFmtId="0" fontId="41" fillId="36" borderId="47" xfId="0" applyFont="1" applyFill="1" applyBorder="1" applyAlignment="1">
      <alignment horizontal="left" vertical="top" wrapText="1"/>
    </xf>
    <xf numFmtId="0" fontId="43" fillId="36" borderId="54" xfId="0" applyFont="1" applyFill="1" applyBorder="1" applyAlignment="1">
      <alignment horizontal="center" vertical="top" wrapText="1"/>
    </xf>
    <xf numFmtId="0" fontId="43" fillId="36" borderId="39" xfId="0" applyFont="1" applyFill="1" applyBorder="1" applyAlignment="1">
      <alignment horizontal="left" vertical="top" wrapText="1"/>
    </xf>
    <xf numFmtId="0" fontId="41" fillId="35" borderId="10" xfId="0" applyFont="1" applyFill="1" applyBorder="1" applyAlignment="1">
      <alignment horizontal="center" vertical="top" wrapText="1"/>
    </xf>
    <xf numFmtId="0" fontId="43" fillId="36" borderId="65" xfId="0" applyFont="1" applyFill="1" applyBorder="1" applyAlignment="1">
      <alignment horizontal="left" vertical="top" wrapText="1"/>
    </xf>
    <xf numFmtId="0" fontId="43" fillId="36" borderId="57" xfId="0" applyFont="1" applyFill="1" applyBorder="1" applyAlignment="1">
      <alignment horizontal="center" vertical="top" wrapText="1"/>
    </xf>
    <xf numFmtId="0" fontId="43" fillId="36" borderId="56" xfId="0" applyFont="1" applyFill="1" applyBorder="1" applyAlignment="1">
      <alignment horizontal="center" vertical="top" wrapText="1"/>
    </xf>
    <xf numFmtId="0" fontId="43" fillId="36" borderId="42" xfId="0" applyFont="1" applyFill="1" applyBorder="1" applyAlignment="1">
      <alignment horizontal="center" vertical="top" wrapText="1"/>
    </xf>
    <xf numFmtId="0" fontId="41" fillId="36" borderId="26" xfId="0" applyFont="1" applyFill="1" applyBorder="1" applyAlignment="1">
      <alignment horizontal="left" vertical="top" wrapText="1"/>
    </xf>
    <xf numFmtId="0" fontId="41" fillId="36" borderId="50" xfId="0" applyFont="1" applyFill="1" applyBorder="1" applyAlignment="1">
      <alignment horizontal="left" vertical="top" wrapText="1"/>
    </xf>
    <xf numFmtId="0" fontId="41" fillId="36" borderId="48" xfId="0" applyFont="1" applyFill="1" applyBorder="1" applyAlignment="1">
      <alignment horizontal="left" vertical="top" wrapText="1"/>
    </xf>
    <xf numFmtId="0" fontId="43" fillId="36" borderId="0" xfId="0" applyFont="1" applyFill="1" applyBorder="1" applyAlignment="1">
      <alignment horizontal="center" vertical="top" wrapText="1"/>
    </xf>
    <xf numFmtId="0" fontId="43" fillId="36" borderId="28" xfId="0" applyFont="1" applyFill="1" applyBorder="1" applyAlignment="1">
      <alignment horizontal="center" vertical="top" wrapText="1"/>
    </xf>
    <xf numFmtId="0" fontId="41" fillId="36" borderId="66" xfId="0" applyFont="1" applyFill="1" applyBorder="1" applyAlignment="1">
      <alignment horizontal="left" vertical="top" wrapText="1"/>
    </xf>
    <xf numFmtId="0" fontId="41" fillId="36" borderId="67" xfId="0" applyFont="1" applyFill="1" applyBorder="1" applyAlignment="1">
      <alignment horizontal="left" vertical="top" wrapText="1"/>
    </xf>
    <xf numFmtId="0" fontId="43" fillId="34" borderId="16" xfId="0" applyFont="1" applyFill="1" applyBorder="1" applyAlignment="1">
      <alignment horizontal="center" vertical="center" wrapText="1"/>
    </xf>
    <xf numFmtId="0" fontId="41" fillId="35" borderId="33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left" vertical="center" wrapText="1"/>
    </xf>
    <xf numFmtId="0" fontId="43" fillId="36" borderId="30" xfId="0" applyFont="1" applyFill="1" applyBorder="1" applyAlignment="1">
      <alignment horizontal="left" vertical="top" wrapText="1"/>
    </xf>
    <xf numFmtId="0" fontId="43" fillId="36" borderId="34" xfId="0" applyFont="1" applyFill="1" applyBorder="1" applyAlignment="1">
      <alignment horizontal="center" vertical="top" wrapText="1"/>
    </xf>
    <xf numFmtId="0" fontId="43" fillId="36" borderId="64" xfId="0" applyFont="1" applyFill="1" applyBorder="1" applyAlignment="1">
      <alignment horizontal="center" vertical="top" wrapText="1"/>
    </xf>
    <xf numFmtId="0" fontId="43" fillId="36" borderId="20" xfId="0" applyFont="1" applyFill="1" applyBorder="1" applyAlignment="1">
      <alignment horizontal="center" vertical="top" wrapText="1"/>
    </xf>
    <xf numFmtId="0" fontId="41" fillId="36" borderId="46" xfId="0" applyFont="1" applyFill="1" applyBorder="1" applyAlignment="1">
      <alignment horizontal="left" vertical="top" wrapText="1"/>
    </xf>
    <xf numFmtId="0" fontId="41" fillId="36" borderId="45" xfId="0" applyFont="1" applyFill="1" applyBorder="1" applyAlignment="1">
      <alignment horizontal="left" vertical="top" wrapText="1"/>
    </xf>
    <xf numFmtId="0" fontId="41" fillId="36" borderId="18" xfId="0" applyFont="1" applyFill="1" applyBorder="1" applyAlignment="1">
      <alignment horizontal="left" vertical="top" wrapText="1"/>
    </xf>
    <xf numFmtId="0" fontId="43" fillId="36" borderId="56" xfId="0" applyFont="1" applyFill="1" applyBorder="1" applyAlignment="1">
      <alignment horizontal="left" vertical="top" wrapText="1"/>
    </xf>
    <xf numFmtId="0" fontId="43" fillId="36" borderId="42" xfId="0" applyFont="1" applyFill="1" applyBorder="1" applyAlignment="1">
      <alignment horizontal="left" vertical="top" wrapText="1"/>
    </xf>
    <xf numFmtId="0" fontId="41" fillId="36" borderId="64" xfId="0" applyFont="1" applyFill="1" applyBorder="1" applyAlignment="1">
      <alignment horizontal="left" vertical="top" wrapText="1"/>
    </xf>
    <xf numFmtId="0" fontId="41" fillId="32" borderId="21" xfId="0" applyFont="1" applyFill="1" applyBorder="1" applyAlignment="1">
      <alignment horizontal="center" vertical="top" wrapText="1"/>
    </xf>
    <xf numFmtId="0" fontId="41" fillId="32" borderId="13" xfId="0" applyFont="1" applyFill="1" applyBorder="1" applyAlignment="1">
      <alignment horizontal="center" vertical="top" wrapText="1"/>
    </xf>
    <xf numFmtId="0" fontId="41" fillId="32" borderId="21" xfId="0" applyFont="1" applyFill="1" applyBorder="1" applyAlignment="1">
      <alignment horizontal="left" vertical="top" wrapText="1"/>
    </xf>
    <xf numFmtId="0" fontId="41" fillId="32" borderId="13" xfId="0" applyFont="1" applyFill="1" applyBorder="1" applyAlignment="1">
      <alignment horizontal="left" vertical="top" wrapText="1"/>
    </xf>
    <xf numFmtId="0" fontId="43" fillId="36" borderId="21" xfId="0" applyFont="1" applyFill="1" applyBorder="1" applyAlignment="1">
      <alignment horizontal="center" vertical="top" wrapText="1"/>
    </xf>
    <xf numFmtId="0" fontId="41" fillId="36" borderId="21" xfId="0" applyFont="1" applyFill="1" applyBorder="1" applyAlignment="1">
      <alignment horizontal="center" vertical="top" wrapText="1"/>
    </xf>
    <xf numFmtId="0" fontId="44" fillId="2" borderId="48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right" vertical="top" wrapText="1"/>
    </xf>
    <xf numFmtId="0" fontId="41" fillId="35" borderId="33" xfId="0" applyFont="1" applyFill="1" applyBorder="1" applyAlignment="1">
      <alignment horizontal="center" vertical="top" wrapText="1"/>
    </xf>
    <xf numFmtId="0" fontId="43" fillId="36" borderId="44" xfId="0" applyFont="1" applyFill="1" applyBorder="1" applyAlignment="1">
      <alignment horizontal="center" vertical="top" wrapText="1"/>
    </xf>
    <xf numFmtId="0" fontId="43" fillId="36" borderId="68" xfId="0" applyFont="1" applyFill="1" applyBorder="1" applyAlignment="1">
      <alignment horizontal="center" vertical="top" wrapText="1"/>
    </xf>
    <xf numFmtId="0" fontId="43" fillId="36" borderId="49" xfId="0" applyFont="1" applyFill="1" applyBorder="1" applyAlignment="1">
      <alignment horizontal="center" vertical="top" wrapText="1"/>
    </xf>
    <xf numFmtId="0" fontId="41" fillId="36" borderId="49" xfId="0" applyFont="1" applyFill="1" applyBorder="1" applyAlignment="1">
      <alignment horizontal="center" vertical="top" wrapText="1"/>
    </xf>
    <xf numFmtId="0" fontId="41" fillId="36" borderId="14" xfId="0" applyFont="1" applyFill="1" applyBorder="1" applyAlignment="1">
      <alignment horizontal="center" vertical="top" wrapText="1"/>
    </xf>
    <xf numFmtId="0" fontId="41" fillId="36" borderId="14" xfId="0" applyFont="1" applyFill="1" applyBorder="1" applyAlignment="1">
      <alignment horizontal="left" vertical="top" wrapText="1"/>
    </xf>
    <xf numFmtId="0" fontId="43" fillId="36" borderId="18" xfId="0" applyFont="1" applyFill="1" applyBorder="1" applyAlignment="1">
      <alignment horizontal="center" vertical="top" wrapText="1"/>
    </xf>
    <xf numFmtId="0" fontId="41" fillId="36" borderId="49" xfId="0" applyFont="1" applyFill="1" applyBorder="1" applyAlignment="1">
      <alignment horizontal="left" vertical="top" wrapText="1"/>
    </xf>
    <xf numFmtId="0" fontId="43" fillId="36" borderId="36" xfId="0" applyFont="1" applyFill="1" applyBorder="1" applyAlignment="1">
      <alignment horizontal="center" vertical="top" wrapText="1"/>
    </xf>
    <xf numFmtId="49" fontId="43" fillId="36" borderId="69" xfId="0" applyNumberFormat="1" applyFont="1" applyFill="1" applyBorder="1" applyAlignment="1">
      <alignment horizontal="center" vertical="top" wrapText="1"/>
    </xf>
    <xf numFmtId="0" fontId="43" fillId="36" borderId="57" xfId="0" applyFont="1" applyFill="1" applyBorder="1" applyAlignment="1">
      <alignment horizontal="left" vertical="top" wrapText="1"/>
    </xf>
    <xf numFmtId="4" fontId="43" fillId="36" borderId="69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tabSelected="1" zoomScalePageLayoutView="0" workbookViewId="0" topLeftCell="A231">
      <selection activeCell="B133" sqref="B133:J133"/>
    </sheetView>
  </sheetViews>
  <sheetFormatPr defaultColWidth="9.33203125" defaultRowHeight="10.5"/>
  <cols>
    <col min="1" max="1" width="7.16015625" style="0" customWidth="1"/>
    <col min="2" max="2" width="1.66796875" style="0" customWidth="1"/>
    <col min="3" max="3" width="9.5" style="0" customWidth="1"/>
    <col min="4" max="4" width="8.83203125" style="183" customWidth="1"/>
    <col min="5" max="5" width="36.33203125" style="0" customWidth="1"/>
    <col min="6" max="6" width="6.16015625" style="0" customWidth="1"/>
    <col min="7" max="7" width="19.16015625" style="3" bestFit="1" customWidth="1"/>
    <col min="8" max="8" width="19.83203125" style="0" bestFit="1" customWidth="1"/>
    <col min="9" max="9" width="17.83203125" style="6" bestFit="1" customWidth="1"/>
    <col min="10" max="10" width="13" style="4" customWidth="1"/>
  </cols>
  <sheetData>
    <row r="1" spans="1:10" ht="12.75" customHeight="1">
      <c r="A1" s="8"/>
      <c r="B1" s="8"/>
      <c r="C1" s="8"/>
      <c r="D1" s="182"/>
      <c r="E1" s="8"/>
      <c r="F1" s="8"/>
      <c r="G1" s="309" t="s">
        <v>223</v>
      </c>
      <c r="H1" s="309"/>
      <c r="I1" s="309"/>
      <c r="J1" s="309"/>
    </row>
    <row r="2" spans="1:10" ht="12.75" customHeight="1">
      <c r="A2" s="8"/>
      <c r="B2" s="8"/>
      <c r="C2" s="8"/>
      <c r="D2" s="182"/>
      <c r="E2" s="8"/>
      <c r="F2" s="8"/>
      <c r="G2" s="309"/>
      <c r="H2" s="309"/>
      <c r="I2" s="309"/>
      <c r="J2" s="309"/>
    </row>
    <row r="3" spans="1:10" ht="12.75">
      <c r="A3" s="8"/>
      <c r="B3" s="8"/>
      <c r="C3" s="8"/>
      <c r="D3" s="182"/>
      <c r="E3" s="8"/>
      <c r="F3" s="8"/>
      <c r="G3" s="11"/>
      <c r="H3" s="8"/>
      <c r="I3" s="9"/>
      <c r="J3" s="10"/>
    </row>
    <row r="4" spans="1:10" ht="13.5" customHeight="1">
      <c r="A4" s="308" t="s">
        <v>233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24.75" customHeight="1">
      <c r="A5" s="19" t="s">
        <v>1</v>
      </c>
      <c r="B5" s="289" t="s">
        <v>2</v>
      </c>
      <c r="C5" s="289"/>
      <c r="D5" s="20" t="s">
        <v>211</v>
      </c>
      <c r="E5" s="289" t="s">
        <v>3</v>
      </c>
      <c r="F5" s="289"/>
      <c r="G5" s="187" t="s">
        <v>208</v>
      </c>
      <c r="H5" s="21" t="s">
        <v>209</v>
      </c>
      <c r="I5" s="185" t="s">
        <v>246</v>
      </c>
      <c r="J5" s="186" t="s">
        <v>210</v>
      </c>
    </row>
    <row r="6" spans="1:10" ht="12" customHeight="1">
      <c r="A6" s="14" t="s">
        <v>4</v>
      </c>
      <c r="B6" s="290" t="s">
        <v>0</v>
      </c>
      <c r="C6" s="290"/>
      <c r="D6" s="17" t="s">
        <v>0</v>
      </c>
      <c r="E6" s="291" t="s">
        <v>5</v>
      </c>
      <c r="F6" s="291"/>
      <c r="G6" s="15">
        <f>G7+G10+G13</f>
        <v>55000</v>
      </c>
      <c r="H6" s="15">
        <f>H7+H10+H13</f>
        <v>697390.94</v>
      </c>
      <c r="I6" s="15">
        <f>I7+I10+I13</f>
        <v>717944.68</v>
      </c>
      <c r="J6" s="16">
        <f>I6/H6</f>
        <v>1.0294723358465196</v>
      </c>
    </row>
    <row r="7" spans="1:10" ht="12" customHeight="1">
      <c r="A7" s="30" t="s">
        <v>0</v>
      </c>
      <c r="B7" s="293" t="s">
        <v>6</v>
      </c>
      <c r="C7" s="294"/>
      <c r="D7" s="114" t="s">
        <v>0</v>
      </c>
      <c r="E7" s="292" t="s">
        <v>7</v>
      </c>
      <c r="F7" s="236"/>
      <c r="G7" s="72">
        <f>SUM(G8:G9)</f>
        <v>35000</v>
      </c>
      <c r="H7" s="72">
        <f>SUM(H8:H9)</f>
        <v>35000</v>
      </c>
      <c r="I7" s="72">
        <f>SUM(I8:I9)</f>
        <v>0</v>
      </c>
      <c r="J7" s="22">
        <f>I7/H7</f>
        <v>0</v>
      </c>
    </row>
    <row r="8" spans="1:10" ht="12" customHeight="1" hidden="1">
      <c r="A8" s="30" t="s">
        <v>0</v>
      </c>
      <c r="B8" s="295"/>
      <c r="C8" s="285"/>
      <c r="D8" s="115" t="s">
        <v>8</v>
      </c>
      <c r="E8" s="298" t="s">
        <v>9</v>
      </c>
      <c r="F8" s="298"/>
      <c r="G8" s="35">
        <v>0</v>
      </c>
      <c r="H8" s="39">
        <v>0</v>
      </c>
      <c r="I8" s="35">
        <v>0</v>
      </c>
      <c r="J8" s="23" t="e">
        <f>I8/H8</f>
        <v>#DIV/0!</v>
      </c>
    </row>
    <row r="9" spans="1:10" s="7" customFormat="1" ht="39" customHeight="1">
      <c r="A9" s="112"/>
      <c r="B9" s="295"/>
      <c r="C9" s="285"/>
      <c r="D9" s="117" t="s">
        <v>234</v>
      </c>
      <c r="E9" s="296" t="s">
        <v>235</v>
      </c>
      <c r="F9" s="297"/>
      <c r="G9" s="56">
        <v>35000</v>
      </c>
      <c r="H9" s="116">
        <v>35000</v>
      </c>
      <c r="I9" s="35">
        <v>0</v>
      </c>
      <c r="J9" s="23">
        <f>I9/H9</f>
        <v>0</v>
      </c>
    </row>
    <row r="10" spans="1:10" s="12" customFormat="1" ht="12" customHeight="1">
      <c r="A10" s="36"/>
      <c r="B10" s="119"/>
      <c r="C10" s="120" t="s">
        <v>212</v>
      </c>
      <c r="D10" s="118"/>
      <c r="E10" s="233" t="s">
        <v>213</v>
      </c>
      <c r="F10" s="233"/>
      <c r="G10" s="34">
        <v>0</v>
      </c>
      <c r="H10" s="37">
        <f>H11+H12</f>
        <v>0</v>
      </c>
      <c r="I10" s="37">
        <f>I11+I12</f>
        <v>153.75</v>
      </c>
      <c r="J10" s="22" t="s">
        <v>214</v>
      </c>
    </row>
    <row r="11" spans="1:10" s="1" customFormat="1" ht="12" customHeight="1" hidden="1">
      <c r="A11" s="30"/>
      <c r="B11" s="239"/>
      <c r="C11" s="240"/>
      <c r="D11" s="38" t="s">
        <v>136</v>
      </c>
      <c r="E11" s="227" t="s">
        <v>137</v>
      </c>
      <c r="F11" s="228"/>
      <c r="G11" s="35">
        <v>0</v>
      </c>
      <c r="H11" s="39">
        <v>0</v>
      </c>
      <c r="I11" s="35">
        <v>0</v>
      </c>
      <c r="J11" s="23" t="s">
        <v>214</v>
      </c>
    </row>
    <row r="12" spans="1:10" s="1" customFormat="1" ht="12" customHeight="1">
      <c r="A12" s="30"/>
      <c r="B12" s="206"/>
      <c r="C12" s="241"/>
      <c r="D12" s="40" t="s">
        <v>8</v>
      </c>
      <c r="E12" s="211" t="s">
        <v>9</v>
      </c>
      <c r="F12" s="212"/>
      <c r="G12" s="41">
        <v>0</v>
      </c>
      <c r="H12" s="42">
        <v>0</v>
      </c>
      <c r="I12" s="41">
        <v>153.75</v>
      </c>
      <c r="J12" s="24" t="s">
        <v>214</v>
      </c>
    </row>
    <row r="13" spans="1:10" s="12" customFormat="1" ht="12" customHeight="1">
      <c r="A13" s="36" t="s">
        <v>0</v>
      </c>
      <c r="B13" s="286" t="s">
        <v>10</v>
      </c>
      <c r="C13" s="264"/>
      <c r="D13" s="43" t="s">
        <v>0</v>
      </c>
      <c r="E13" s="265" t="s">
        <v>11</v>
      </c>
      <c r="F13" s="265"/>
      <c r="G13" s="44">
        <f>SUM(G14:G15)</f>
        <v>20000</v>
      </c>
      <c r="H13" s="45">
        <f>SUM(H14:H15)</f>
        <v>662390.94</v>
      </c>
      <c r="I13" s="45">
        <f>SUM(I14:I15)</f>
        <v>717790.93</v>
      </c>
      <c r="J13" s="28">
        <f aca="true" t="shared" si="0" ref="J13:J21">I13/H13</f>
        <v>1.0836363945436815</v>
      </c>
    </row>
    <row r="14" spans="1:10" ht="12" customHeight="1">
      <c r="A14" s="30" t="s">
        <v>0</v>
      </c>
      <c r="B14" s="204" t="s">
        <v>0</v>
      </c>
      <c r="C14" s="266"/>
      <c r="D14" s="38" t="s">
        <v>12</v>
      </c>
      <c r="E14" s="287" t="s">
        <v>13</v>
      </c>
      <c r="F14" s="288"/>
      <c r="G14" s="46">
        <v>20000</v>
      </c>
      <c r="H14" s="39">
        <v>20000</v>
      </c>
      <c r="I14" s="35">
        <v>75400</v>
      </c>
      <c r="J14" s="23">
        <f t="shared" si="0"/>
        <v>3.77</v>
      </c>
    </row>
    <row r="15" spans="1:10" ht="78" customHeight="1">
      <c r="A15" s="30" t="s">
        <v>0</v>
      </c>
      <c r="B15" s="206" t="s">
        <v>0</v>
      </c>
      <c r="C15" s="241"/>
      <c r="D15" s="40" t="s">
        <v>14</v>
      </c>
      <c r="E15" s="211" t="s">
        <v>269</v>
      </c>
      <c r="F15" s="212"/>
      <c r="G15" s="47">
        <v>0</v>
      </c>
      <c r="H15" s="42">
        <v>642390.94</v>
      </c>
      <c r="I15" s="41">
        <v>642390.93</v>
      </c>
      <c r="J15" s="24">
        <f t="shared" si="0"/>
        <v>0.9999999844331555</v>
      </c>
    </row>
    <row r="16" spans="1:10" ht="12" customHeight="1">
      <c r="A16" s="48" t="s">
        <v>16</v>
      </c>
      <c r="B16" s="270" t="s">
        <v>0</v>
      </c>
      <c r="C16" s="270"/>
      <c r="D16" s="49" t="s">
        <v>0</v>
      </c>
      <c r="E16" s="217" t="s">
        <v>17</v>
      </c>
      <c r="F16" s="217"/>
      <c r="G16" s="50">
        <f aca="true" t="shared" si="1" ref="G16:I17">G17</f>
        <v>3500</v>
      </c>
      <c r="H16" s="51">
        <f t="shared" si="1"/>
        <v>3500</v>
      </c>
      <c r="I16" s="51">
        <f t="shared" si="1"/>
        <v>110.43</v>
      </c>
      <c r="J16" s="18">
        <f t="shared" si="0"/>
        <v>0.03155142857142857</v>
      </c>
    </row>
    <row r="17" spans="1:10" s="12" customFormat="1" ht="12" customHeight="1">
      <c r="A17" s="36" t="s">
        <v>0</v>
      </c>
      <c r="B17" s="254" t="s">
        <v>18</v>
      </c>
      <c r="C17" s="254"/>
      <c r="D17" s="31" t="s">
        <v>0</v>
      </c>
      <c r="E17" s="255" t="s">
        <v>19</v>
      </c>
      <c r="F17" s="255"/>
      <c r="G17" s="33">
        <f t="shared" si="1"/>
        <v>3500</v>
      </c>
      <c r="H17" s="33">
        <f t="shared" si="1"/>
        <v>3500</v>
      </c>
      <c r="I17" s="33">
        <f t="shared" si="1"/>
        <v>110.43</v>
      </c>
      <c r="J17" s="22">
        <f t="shared" si="0"/>
        <v>0.03155142857142857</v>
      </c>
    </row>
    <row r="18" spans="1:10" ht="81" customHeight="1">
      <c r="A18" s="52" t="s">
        <v>0</v>
      </c>
      <c r="B18" s="237" t="s">
        <v>0</v>
      </c>
      <c r="C18" s="237"/>
      <c r="D18" s="53" t="s">
        <v>20</v>
      </c>
      <c r="E18" s="226" t="s">
        <v>21</v>
      </c>
      <c r="F18" s="226"/>
      <c r="G18" s="54">
        <v>3500</v>
      </c>
      <c r="H18" s="55">
        <v>3500</v>
      </c>
      <c r="I18" s="56">
        <v>110.43</v>
      </c>
      <c r="J18" s="26">
        <f t="shared" si="0"/>
        <v>0.03155142857142857</v>
      </c>
    </row>
    <row r="19" spans="1:10" ht="12" customHeight="1">
      <c r="A19" s="57" t="s">
        <v>22</v>
      </c>
      <c r="B19" s="273" t="s">
        <v>0</v>
      </c>
      <c r="C19" s="273"/>
      <c r="D19" s="58" t="s">
        <v>0</v>
      </c>
      <c r="E19" s="253" t="s">
        <v>23</v>
      </c>
      <c r="F19" s="253"/>
      <c r="G19" s="59">
        <f>G20+G22+G27</f>
        <v>1364966</v>
      </c>
      <c r="H19" s="59">
        <f>H20+H22+H27</f>
        <v>1055272</v>
      </c>
      <c r="I19" s="59">
        <f>I20+I22+I27</f>
        <v>545362.27</v>
      </c>
      <c r="J19" s="16">
        <f t="shared" si="0"/>
        <v>0.5167978208461894</v>
      </c>
    </row>
    <row r="20" spans="1:10" s="12" customFormat="1" ht="12" customHeight="1">
      <c r="A20" s="60" t="s">
        <v>0</v>
      </c>
      <c r="B20" s="261" t="s">
        <v>24</v>
      </c>
      <c r="C20" s="254"/>
      <c r="D20" s="31" t="s">
        <v>0</v>
      </c>
      <c r="E20" s="255" t="s">
        <v>25</v>
      </c>
      <c r="F20" s="255"/>
      <c r="G20" s="32">
        <v>170000</v>
      </c>
      <c r="H20" s="33">
        <v>170000</v>
      </c>
      <c r="I20" s="34">
        <v>0</v>
      </c>
      <c r="J20" s="22">
        <f t="shared" si="0"/>
        <v>0</v>
      </c>
    </row>
    <row r="21" spans="1:10" ht="63.75" customHeight="1">
      <c r="A21" s="61" t="s">
        <v>0</v>
      </c>
      <c r="B21" s="237" t="s">
        <v>0</v>
      </c>
      <c r="C21" s="237"/>
      <c r="D21" s="53" t="s">
        <v>26</v>
      </c>
      <c r="E21" s="226" t="s">
        <v>271</v>
      </c>
      <c r="F21" s="226"/>
      <c r="G21" s="150">
        <v>170000</v>
      </c>
      <c r="H21" s="153">
        <v>170000</v>
      </c>
      <c r="I21" s="152">
        <v>0</v>
      </c>
      <c r="J21" s="26">
        <f t="shared" si="0"/>
        <v>0</v>
      </c>
    </row>
    <row r="22" spans="1:10" s="12" customFormat="1" ht="12" customHeight="1">
      <c r="A22" s="62" t="s">
        <v>0</v>
      </c>
      <c r="B22" s="245" t="s">
        <v>28</v>
      </c>
      <c r="C22" s="246"/>
      <c r="D22" s="195" t="s">
        <v>0</v>
      </c>
      <c r="E22" s="276" t="s">
        <v>29</v>
      </c>
      <c r="F22" s="269"/>
      <c r="G22" s="196">
        <f>SUM(G23:G26)</f>
        <v>1194966</v>
      </c>
      <c r="H22" s="196">
        <f>SUM(H23:H26)</f>
        <v>885272</v>
      </c>
      <c r="I22" s="197">
        <f>SUM(I23:I26)</f>
        <v>545362.27</v>
      </c>
      <c r="J22" s="22">
        <f>I22/H22</f>
        <v>0.6160392173252967</v>
      </c>
    </row>
    <row r="23" spans="1:10" s="151" customFormat="1" ht="12" customHeight="1">
      <c r="A23" s="61"/>
      <c r="B23" s="142"/>
      <c r="C23" s="136"/>
      <c r="D23" s="105" t="s">
        <v>136</v>
      </c>
      <c r="E23" s="132" t="s">
        <v>137</v>
      </c>
      <c r="F23" s="133"/>
      <c r="G23" s="66">
        <v>0</v>
      </c>
      <c r="H23" s="66">
        <v>0</v>
      </c>
      <c r="I23" s="144">
        <v>1462.27</v>
      </c>
      <c r="J23" s="25" t="s">
        <v>214</v>
      </c>
    </row>
    <row r="24" spans="1:10" s="1" customFormat="1" ht="93" customHeight="1">
      <c r="A24" s="61"/>
      <c r="B24" s="239"/>
      <c r="C24" s="242"/>
      <c r="D24" s="64" t="s">
        <v>188</v>
      </c>
      <c r="E24" s="243" t="s">
        <v>240</v>
      </c>
      <c r="F24" s="244"/>
      <c r="G24" s="97">
        <v>41372</v>
      </c>
      <c r="H24" s="66">
        <v>41372</v>
      </c>
      <c r="I24" s="97">
        <v>0</v>
      </c>
      <c r="J24" s="25">
        <v>0</v>
      </c>
    </row>
    <row r="25" spans="1:10" ht="67.5" customHeight="1">
      <c r="A25" s="61" t="s">
        <v>0</v>
      </c>
      <c r="B25" s="240" t="s">
        <v>0</v>
      </c>
      <c r="C25" s="242"/>
      <c r="D25" s="74" t="s">
        <v>30</v>
      </c>
      <c r="E25" s="243" t="s">
        <v>31</v>
      </c>
      <c r="F25" s="244"/>
      <c r="G25" s="97">
        <v>309694</v>
      </c>
      <c r="H25" s="66">
        <v>0</v>
      </c>
      <c r="I25" s="65">
        <v>0</v>
      </c>
      <c r="J25" s="25" t="s">
        <v>214</v>
      </c>
    </row>
    <row r="26" spans="1:10" ht="64.5" customHeight="1">
      <c r="A26" s="69" t="s">
        <v>0</v>
      </c>
      <c r="B26" s="241" t="s">
        <v>0</v>
      </c>
      <c r="C26" s="207"/>
      <c r="D26" s="40" t="s">
        <v>26</v>
      </c>
      <c r="E26" s="211" t="s">
        <v>271</v>
      </c>
      <c r="F26" s="212"/>
      <c r="G26" s="41">
        <v>843900</v>
      </c>
      <c r="H26" s="42">
        <v>843900</v>
      </c>
      <c r="I26" s="41">
        <v>543900</v>
      </c>
      <c r="J26" s="24">
        <f>I26/H26</f>
        <v>0.6445076430856737</v>
      </c>
    </row>
    <row r="27" spans="1:10" s="12" customFormat="1" ht="12.75" hidden="1">
      <c r="A27" s="62"/>
      <c r="B27" s="285">
        <v>60095</v>
      </c>
      <c r="C27" s="263"/>
      <c r="D27" s="43"/>
      <c r="E27" s="248" t="s">
        <v>11</v>
      </c>
      <c r="F27" s="249"/>
      <c r="G27" s="67">
        <v>0</v>
      </c>
      <c r="H27" s="45">
        <v>0</v>
      </c>
      <c r="I27" s="68">
        <f>SUM(I28:I29)</f>
        <v>0</v>
      </c>
      <c r="J27" s="29">
        <v>0</v>
      </c>
    </row>
    <row r="28" spans="1:10" s="1" customFormat="1" ht="12.75" hidden="1">
      <c r="A28" s="61"/>
      <c r="B28" s="204"/>
      <c r="C28" s="205"/>
      <c r="D28" s="38" t="s">
        <v>12</v>
      </c>
      <c r="E28" s="227" t="s">
        <v>13</v>
      </c>
      <c r="F28" s="228"/>
      <c r="G28" s="35">
        <v>0</v>
      </c>
      <c r="H28" s="39">
        <v>0</v>
      </c>
      <c r="I28" s="35">
        <v>0</v>
      </c>
      <c r="J28" s="23">
        <v>0</v>
      </c>
    </row>
    <row r="29" spans="1:10" s="1" customFormat="1" ht="22.5" customHeight="1" hidden="1">
      <c r="A29" s="69"/>
      <c r="B29" s="206"/>
      <c r="C29" s="207"/>
      <c r="D29" s="40" t="s">
        <v>123</v>
      </c>
      <c r="E29" s="211" t="s">
        <v>124</v>
      </c>
      <c r="F29" s="212"/>
      <c r="G29" s="41">
        <v>0</v>
      </c>
      <c r="H29" s="42">
        <v>0</v>
      </c>
      <c r="I29" s="41">
        <v>0</v>
      </c>
      <c r="J29" s="24">
        <v>0</v>
      </c>
    </row>
    <row r="30" spans="1:10" ht="12" customHeight="1">
      <c r="A30" s="70" t="s">
        <v>32</v>
      </c>
      <c r="B30" s="270" t="s">
        <v>0</v>
      </c>
      <c r="C30" s="270"/>
      <c r="D30" s="49" t="s">
        <v>0</v>
      </c>
      <c r="E30" s="217" t="s">
        <v>33</v>
      </c>
      <c r="F30" s="217"/>
      <c r="G30" s="71">
        <f>G31+G38</f>
        <v>2532800.45</v>
      </c>
      <c r="H30" s="71">
        <f>H31+H38</f>
        <v>2820800.45</v>
      </c>
      <c r="I30" s="71">
        <f>I31+I38</f>
        <v>2319737.45</v>
      </c>
      <c r="J30" s="18">
        <f>I30/H30</f>
        <v>0.8223685053652058</v>
      </c>
    </row>
    <row r="31" spans="1:10" s="12" customFormat="1" ht="27.75" customHeight="1">
      <c r="A31" s="36" t="s">
        <v>0</v>
      </c>
      <c r="B31" s="230" t="s">
        <v>34</v>
      </c>
      <c r="C31" s="230"/>
      <c r="D31" s="63" t="s">
        <v>0</v>
      </c>
      <c r="E31" s="236" t="s">
        <v>35</v>
      </c>
      <c r="F31" s="236"/>
      <c r="G31" s="72">
        <f>G32+G33+G35+G36</f>
        <v>450900.45</v>
      </c>
      <c r="H31" s="72">
        <f>SUM(H32:H36)</f>
        <v>588900.45</v>
      </c>
      <c r="I31" s="72">
        <f>SUM(I32:I36)</f>
        <v>291228.99</v>
      </c>
      <c r="J31" s="27">
        <f>I31/H31</f>
        <v>0.49453008568765744</v>
      </c>
    </row>
    <row r="32" spans="1:10" ht="84.75" customHeight="1">
      <c r="A32" s="30" t="s">
        <v>0</v>
      </c>
      <c r="B32" s="204"/>
      <c r="C32" s="266"/>
      <c r="D32" s="73" t="s">
        <v>20</v>
      </c>
      <c r="E32" s="227" t="s">
        <v>21</v>
      </c>
      <c r="F32" s="228"/>
      <c r="G32" s="35">
        <v>400000</v>
      </c>
      <c r="H32" s="39">
        <v>400000</v>
      </c>
      <c r="I32" s="35">
        <v>212213.95</v>
      </c>
      <c r="J32" s="23">
        <f>I32/H32</f>
        <v>0.5305348750000001</v>
      </c>
    </row>
    <row r="33" spans="1:10" ht="12" customHeight="1">
      <c r="A33" s="30" t="s">
        <v>0</v>
      </c>
      <c r="B33" s="239" t="s">
        <v>0</v>
      </c>
      <c r="C33" s="240"/>
      <c r="D33" s="74" t="s">
        <v>36</v>
      </c>
      <c r="E33" s="243" t="s">
        <v>37</v>
      </c>
      <c r="F33" s="244"/>
      <c r="G33" s="65">
        <v>2000.45</v>
      </c>
      <c r="H33" s="66">
        <v>2000.45</v>
      </c>
      <c r="I33" s="65">
        <v>128.82</v>
      </c>
      <c r="J33" s="25">
        <f>I33/H33</f>
        <v>0.06439551101002274</v>
      </c>
    </row>
    <row r="34" spans="1:10" s="2" customFormat="1" ht="12" customHeight="1">
      <c r="A34" s="30"/>
      <c r="B34" s="239"/>
      <c r="C34" s="240"/>
      <c r="D34" s="74" t="s">
        <v>136</v>
      </c>
      <c r="E34" s="243" t="s">
        <v>137</v>
      </c>
      <c r="F34" s="244"/>
      <c r="G34" s="65">
        <v>0</v>
      </c>
      <c r="H34" s="66">
        <v>0</v>
      </c>
      <c r="I34" s="65">
        <v>2392.61</v>
      </c>
      <c r="J34" s="25" t="s">
        <v>214</v>
      </c>
    </row>
    <row r="35" spans="1:10" ht="12" customHeight="1">
      <c r="A35" s="30" t="s">
        <v>0</v>
      </c>
      <c r="B35" s="239" t="s">
        <v>0</v>
      </c>
      <c r="C35" s="240"/>
      <c r="D35" s="74" t="s">
        <v>8</v>
      </c>
      <c r="E35" s="243" t="s">
        <v>9</v>
      </c>
      <c r="F35" s="244"/>
      <c r="G35" s="65">
        <v>48900</v>
      </c>
      <c r="H35" s="66">
        <v>48900</v>
      </c>
      <c r="I35" s="65">
        <v>46487.28</v>
      </c>
      <c r="J35" s="25">
        <f>I35/H35</f>
        <v>0.9506601226993865</v>
      </c>
    </row>
    <row r="36" spans="1:10" ht="108" customHeight="1">
      <c r="A36" s="30" t="s">
        <v>0</v>
      </c>
      <c r="B36" s="239" t="s">
        <v>0</v>
      </c>
      <c r="C36" s="240"/>
      <c r="D36" s="74" t="s">
        <v>38</v>
      </c>
      <c r="E36" s="243" t="s">
        <v>241</v>
      </c>
      <c r="F36" s="244"/>
      <c r="G36" s="65">
        <v>0</v>
      </c>
      <c r="H36" s="66">
        <v>138000</v>
      </c>
      <c r="I36" s="65">
        <v>30006.33</v>
      </c>
      <c r="J36" s="25">
        <f>I36/H36</f>
        <v>0.21743717391304349</v>
      </c>
    </row>
    <row r="37" spans="1:10" s="2" customFormat="1" ht="81.75" customHeight="1" hidden="1">
      <c r="A37" s="30"/>
      <c r="B37" s="206"/>
      <c r="C37" s="241"/>
      <c r="D37" s="75" t="s">
        <v>188</v>
      </c>
      <c r="E37" s="211" t="s">
        <v>242</v>
      </c>
      <c r="F37" s="212"/>
      <c r="G37" s="41">
        <v>0</v>
      </c>
      <c r="H37" s="42">
        <v>0</v>
      </c>
      <c r="I37" s="41">
        <v>0</v>
      </c>
      <c r="J37" s="24">
        <v>0</v>
      </c>
    </row>
    <row r="38" spans="1:10" s="12" customFormat="1" ht="27" customHeight="1">
      <c r="A38" s="36" t="s">
        <v>0</v>
      </c>
      <c r="B38" s="280" t="s">
        <v>39</v>
      </c>
      <c r="C38" s="281"/>
      <c r="D38" s="148" t="s">
        <v>0</v>
      </c>
      <c r="E38" s="299" t="s">
        <v>225</v>
      </c>
      <c r="F38" s="300"/>
      <c r="G38" s="193">
        <f>SUM(G39:G43)</f>
        <v>2081900</v>
      </c>
      <c r="H38" s="194">
        <f>SUM(H39:H43)</f>
        <v>2231900</v>
      </c>
      <c r="I38" s="34">
        <f>SUM(I39:I45)</f>
        <v>2028508.46</v>
      </c>
      <c r="J38" s="22">
        <f>I38/H38</f>
        <v>0.9088706752094627</v>
      </c>
    </row>
    <row r="39" spans="1:10" ht="30" customHeight="1">
      <c r="A39" s="30" t="s">
        <v>0</v>
      </c>
      <c r="B39" s="204" t="s">
        <v>0</v>
      </c>
      <c r="C39" s="205"/>
      <c r="D39" s="38" t="s">
        <v>40</v>
      </c>
      <c r="E39" s="227" t="s">
        <v>41</v>
      </c>
      <c r="F39" s="228"/>
      <c r="G39" s="35">
        <v>37500</v>
      </c>
      <c r="H39" s="39">
        <v>37500</v>
      </c>
      <c r="I39" s="35">
        <v>31679.3</v>
      </c>
      <c r="J39" s="23">
        <f>I39/H39</f>
        <v>0.8447813333333333</v>
      </c>
    </row>
    <row r="40" spans="1:10" s="7" customFormat="1" ht="51" customHeight="1">
      <c r="A40" s="135"/>
      <c r="B40" s="135"/>
      <c r="C40" s="136"/>
      <c r="D40" s="64" t="s">
        <v>247</v>
      </c>
      <c r="E40" s="243" t="s">
        <v>248</v>
      </c>
      <c r="F40" s="244"/>
      <c r="G40" s="65">
        <v>0</v>
      </c>
      <c r="H40" s="66">
        <v>0</v>
      </c>
      <c r="I40" s="65">
        <v>9393.5</v>
      </c>
      <c r="J40" s="25" t="s">
        <v>214</v>
      </c>
    </row>
    <row r="41" spans="1:10" ht="84" customHeight="1">
      <c r="A41" s="30" t="s">
        <v>0</v>
      </c>
      <c r="B41" s="239" t="s">
        <v>0</v>
      </c>
      <c r="C41" s="242"/>
      <c r="D41" s="64" t="s">
        <v>20</v>
      </c>
      <c r="E41" s="243" t="s">
        <v>21</v>
      </c>
      <c r="F41" s="244"/>
      <c r="G41" s="65">
        <v>38500</v>
      </c>
      <c r="H41" s="66">
        <v>38500</v>
      </c>
      <c r="I41" s="65">
        <v>28652.32</v>
      </c>
      <c r="J41" s="25">
        <f>I41/H41</f>
        <v>0.7442161038961039</v>
      </c>
    </row>
    <row r="42" spans="1:10" ht="45" customHeight="1">
      <c r="A42" s="30" t="s">
        <v>0</v>
      </c>
      <c r="B42" s="239" t="s">
        <v>0</v>
      </c>
      <c r="C42" s="242"/>
      <c r="D42" s="64" t="s">
        <v>42</v>
      </c>
      <c r="E42" s="243" t="s">
        <v>43</v>
      </c>
      <c r="F42" s="244"/>
      <c r="G42" s="65">
        <v>5900</v>
      </c>
      <c r="H42" s="66">
        <v>5900</v>
      </c>
      <c r="I42" s="65">
        <v>3995.46</v>
      </c>
      <c r="J42" s="25">
        <f>I42/H42</f>
        <v>0.6771966101694915</v>
      </c>
    </row>
    <row r="43" spans="1:10" ht="45.75" customHeight="1">
      <c r="A43" s="30" t="s">
        <v>0</v>
      </c>
      <c r="B43" s="239" t="s">
        <v>0</v>
      </c>
      <c r="C43" s="242"/>
      <c r="D43" s="64" t="s">
        <v>44</v>
      </c>
      <c r="E43" s="243" t="s">
        <v>45</v>
      </c>
      <c r="F43" s="244"/>
      <c r="G43" s="65">
        <v>2000000</v>
      </c>
      <c r="H43" s="66">
        <v>2150000</v>
      </c>
      <c r="I43" s="65">
        <v>1954196.89</v>
      </c>
      <c r="J43" s="25">
        <f>I43/H43</f>
        <v>0.9089287860465116</v>
      </c>
    </row>
    <row r="44" spans="1:10" s="2" customFormat="1" ht="12.75">
      <c r="A44" s="30"/>
      <c r="B44" s="239"/>
      <c r="C44" s="242"/>
      <c r="D44" s="64" t="s">
        <v>36</v>
      </c>
      <c r="E44" s="243" t="s">
        <v>37</v>
      </c>
      <c r="F44" s="244"/>
      <c r="G44" s="65">
        <v>0</v>
      </c>
      <c r="H44" s="66">
        <v>0</v>
      </c>
      <c r="I44" s="65">
        <v>547.49</v>
      </c>
      <c r="J44" s="25" t="s">
        <v>214</v>
      </c>
    </row>
    <row r="45" spans="1:10" s="2" customFormat="1" ht="32.25" customHeight="1">
      <c r="A45" s="30"/>
      <c r="B45" s="206"/>
      <c r="C45" s="207"/>
      <c r="D45" s="40" t="s">
        <v>136</v>
      </c>
      <c r="E45" s="211" t="s">
        <v>137</v>
      </c>
      <c r="F45" s="212"/>
      <c r="G45" s="41">
        <v>0</v>
      </c>
      <c r="H45" s="42">
        <v>0</v>
      </c>
      <c r="I45" s="41">
        <v>43.5</v>
      </c>
      <c r="J45" s="24" t="s">
        <v>214</v>
      </c>
    </row>
    <row r="46" spans="1:10" ht="12" customHeight="1">
      <c r="A46" s="48" t="s">
        <v>46</v>
      </c>
      <c r="B46" s="270" t="s">
        <v>0</v>
      </c>
      <c r="C46" s="270"/>
      <c r="D46" s="49" t="s">
        <v>0</v>
      </c>
      <c r="E46" s="217" t="s">
        <v>47</v>
      </c>
      <c r="F46" s="217"/>
      <c r="G46" s="71">
        <f aca="true" t="shared" si="2" ref="G46:I47">G47</f>
        <v>800</v>
      </c>
      <c r="H46" s="71">
        <f t="shared" si="2"/>
        <v>800</v>
      </c>
      <c r="I46" s="71">
        <f t="shared" si="2"/>
        <v>400</v>
      </c>
      <c r="J46" s="18">
        <f>I46/H46</f>
        <v>0.5</v>
      </c>
    </row>
    <row r="47" spans="1:10" s="12" customFormat="1" ht="12" customHeight="1">
      <c r="A47" s="36" t="s">
        <v>0</v>
      </c>
      <c r="B47" s="254" t="s">
        <v>48</v>
      </c>
      <c r="C47" s="254"/>
      <c r="D47" s="31" t="s">
        <v>0</v>
      </c>
      <c r="E47" s="255" t="s">
        <v>49</v>
      </c>
      <c r="F47" s="255"/>
      <c r="G47" s="32">
        <f t="shared" si="2"/>
        <v>800</v>
      </c>
      <c r="H47" s="33">
        <f t="shared" si="2"/>
        <v>800</v>
      </c>
      <c r="I47" s="34">
        <f t="shared" si="2"/>
        <v>400</v>
      </c>
      <c r="J47" s="22">
        <f>I47/H47</f>
        <v>0.5</v>
      </c>
    </row>
    <row r="48" spans="1:10" ht="57" customHeight="1">
      <c r="A48" s="52" t="s">
        <v>0</v>
      </c>
      <c r="B48" s="237" t="s">
        <v>0</v>
      </c>
      <c r="C48" s="237"/>
      <c r="D48" s="53" t="s">
        <v>50</v>
      </c>
      <c r="E48" s="226" t="s">
        <v>275</v>
      </c>
      <c r="F48" s="226"/>
      <c r="G48" s="54">
        <v>800</v>
      </c>
      <c r="H48" s="55">
        <v>800</v>
      </c>
      <c r="I48" s="56">
        <v>400</v>
      </c>
      <c r="J48" s="26">
        <f>I48/H48</f>
        <v>0.5</v>
      </c>
    </row>
    <row r="49" spans="1:10" ht="12" customHeight="1">
      <c r="A49" s="48" t="s">
        <v>51</v>
      </c>
      <c r="B49" s="273" t="s">
        <v>0</v>
      </c>
      <c r="C49" s="273"/>
      <c r="D49" s="58" t="s">
        <v>0</v>
      </c>
      <c r="E49" s="253" t="s">
        <v>52</v>
      </c>
      <c r="F49" s="253"/>
      <c r="G49" s="76">
        <f>G50+G53+G59+G63</f>
        <v>133314</v>
      </c>
      <c r="H49" s="76">
        <f>H50+H53+H59+H63+H57</f>
        <v>154165</v>
      </c>
      <c r="I49" s="76">
        <f>I50+I53+I59+I63+I57+I61</f>
        <v>84517.31999999999</v>
      </c>
      <c r="J49" s="16">
        <f>I49/H49</f>
        <v>0.5482263808257386</v>
      </c>
    </row>
    <row r="50" spans="1:10" s="12" customFormat="1" ht="12" customHeight="1">
      <c r="A50" s="36" t="s">
        <v>0</v>
      </c>
      <c r="B50" s="230" t="s">
        <v>53</v>
      </c>
      <c r="C50" s="230"/>
      <c r="D50" s="63" t="s">
        <v>0</v>
      </c>
      <c r="E50" s="236" t="s">
        <v>54</v>
      </c>
      <c r="F50" s="236"/>
      <c r="G50" s="72">
        <f>SUM(G51:G52)</f>
        <v>50114</v>
      </c>
      <c r="H50" s="72">
        <f>SUM(H51:H52)</f>
        <v>50114</v>
      </c>
      <c r="I50" s="72">
        <f>SUM(I51:I52)</f>
        <v>31747.2</v>
      </c>
      <c r="J50" s="27">
        <f>I51/H51</f>
        <v>0.6333759029412939</v>
      </c>
    </row>
    <row r="51" spans="1:10" ht="83.25" customHeight="1">
      <c r="A51" s="30" t="s">
        <v>0</v>
      </c>
      <c r="B51" s="204" t="s">
        <v>0</v>
      </c>
      <c r="C51" s="205"/>
      <c r="D51" s="38" t="s">
        <v>14</v>
      </c>
      <c r="E51" s="227" t="s">
        <v>269</v>
      </c>
      <c r="F51" s="228"/>
      <c r="G51" s="35">
        <v>50114</v>
      </c>
      <c r="H51" s="39">
        <v>50114</v>
      </c>
      <c r="I51" s="35">
        <v>31741</v>
      </c>
      <c r="J51" s="27">
        <f>I51/H51</f>
        <v>0.6333759029412939</v>
      </c>
    </row>
    <row r="52" spans="1:10" ht="54" customHeight="1">
      <c r="A52" s="30" t="s">
        <v>0</v>
      </c>
      <c r="B52" s="206" t="s">
        <v>0</v>
      </c>
      <c r="C52" s="207"/>
      <c r="D52" s="40" t="s">
        <v>55</v>
      </c>
      <c r="E52" s="211" t="s">
        <v>56</v>
      </c>
      <c r="F52" s="212"/>
      <c r="G52" s="41">
        <v>0</v>
      </c>
      <c r="H52" s="42">
        <v>0</v>
      </c>
      <c r="I52" s="41">
        <v>6.2</v>
      </c>
      <c r="J52" s="24" t="s">
        <v>214</v>
      </c>
    </row>
    <row r="53" spans="1:10" s="12" customFormat="1" ht="27" customHeight="1">
      <c r="A53" s="36" t="s">
        <v>0</v>
      </c>
      <c r="B53" s="264" t="s">
        <v>57</v>
      </c>
      <c r="C53" s="264"/>
      <c r="D53" s="43" t="s">
        <v>0</v>
      </c>
      <c r="E53" s="265" t="s">
        <v>58</v>
      </c>
      <c r="F53" s="265"/>
      <c r="G53" s="67">
        <f>SUM(G54:G56)</f>
        <v>83200</v>
      </c>
      <c r="H53" s="67">
        <f>SUM(H54:H56)</f>
        <v>83200</v>
      </c>
      <c r="I53" s="67">
        <f>SUM(I54:I56)</f>
        <v>11081.73</v>
      </c>
      <c r="J53" s="29">
        <f>I53/H53</f>
        <v>0.1331938701923077</v>
      </c>
    </row>
    <row r="54" spans="1:10" ht="12" customHeight="1">
      <c r="A54" s="30" t="s">
        <v>0</v>
      </c>
      <c r="B54" s="204" t="s">
        <v>0</v>
      </c>
      <c r="C54" s="205"/>
      <c r="D54" s="38" t="s">
        <v>36</v>
      </c>
      <c r="E54" s="227" t="s">
        <v>37</v>
      </c>
      <c r="F54" s="228"/>
      <c r="G54" s="77">
        <v>0</v>
      </c>
      <c r="H54" s="39">
        <v>0</v>
      </c>
      <c r="I54" s="35">
        <v>1267.6</v>
      </c>
      <c r="J54" s="23" t="s">
        <v>214</v>
      </c>
    </row>
    <row r="55" spans="1:10" s="2" customFormat="1" ht="12" customHeight="1">
      <c r="A55" s="30"/>
      <c r="B55" s="239"/>
      <c r="C55" s="242"/>
      <c r="D55" s="64" t="s">
        <v>136</v>
      </c>
      <c r="E55" s="243" t="s">
        <v>137</v>
      </c>
      <c r="F55" s="244"/>
      <c r="G55" s="78">
        <v>0</v>
      </c>
      <c r="H55" s="66">
        <v>0</v>
      </c>
      <c r="I55" s="65">
        <v>837.14</v>
      </c>
      <c r="J55" s="25" t="s">
        <v>214</v>
      </c>
    </row>
    <row r="56" spans="1:10" ht="12" customHeight="1">
      <c r="A56" s="30" t="s">
        <v>0</v>
      </c>
      <c r="B56" s="206" t="s">
        <v>0</v>
      </c>
      <c r="C56" s="207"/>
      <c r="D56" s="40" t="s">
        <v>8</v>
      </c>
      <c r="E56" s="211" t="s">
        <v>9</v>
      </c>
      <c r="F56" s="212"/>
      <c r="G56" s="79">
        <v>83200</v>
      </c>
      <c r="H56" s="42">
        <v>83200</v>
      </c>
      <c r="I56" s="41">
        <v>8976.99</v>
      </c>
      <c r="J56" s="24">
        <f>I56/H56</f>
        <v>0.10789651442307692</v>
      </c>
    </row>
    <row r="57" spans="1:10" s="7" customFormat="1" ht="12" customHeight="1">
      <c r="A57" s="135"/>
      <c r="B57" s="214">
        <v>75056</v>
      </c>
      <c r="C57" s="214"/>
      <c r="D57" s="118"/>
      <c r="E57" s="233" t="s">
        <v>249</v>
      </c>
      <c r="F57" s="233"/>
      <c r="G57" s="34">
        <f>SUM(C58)</f>
        <v>0</v>
      </c>
      <c r="H57" s="34">
        <f>SUM(H58)</f>
        <v>20851</v>
      </c>
      <c r="I57" s="34">
        <f>SUM(I58)</f>
        <v>20851</v>
      </c>
      <c r="J57" s="156">
        <f>SUM(F58)</f>
        <v>0</v>
      </c>
    </row>
    <row r="58" spans="1:10" s="7" customFormat="1" ht="71.25" customHeight="1">
      <c r="A58" s="135"/>
      <c r="B58" s="149"/>
      <c r="C58" s="155"/>
      <c r="D58" s="154" t="s">
        <v>14</v>
      </c>
      <c r="E58" s="296" t="s">
        <v>269</v>
      </c>
      <c r="F58" s="297"/>
      <c r="G58" s="56">
        <v>0</v>
      </c>
      <c r="H58" s="198">
        <v>20851</v>
      </c>
      <c r="I58" s="152">
        <v>20851</v>
      </c>
      <c r="J58" s="24">
        <f>I58/H58</f>
        <v>1</v>
      </c>
    </row>
    <row r="59" spans="1:10" s="12" customFormat="1" ht="28.5" customHeight="1" hidden="1">
      <c r="A59" s="36" t="s">
        <v>0</v>
      </c>
      <c r="B59" s="213" t="s">
        <v>59</v>
      </c>
      <c r="C59" s="213"/>
      <c r="D59" s="80" t="s">
        <v>0</v>
      </c>
      <c r="E59" s="238" t="s">
        <v>60</v>
      </c>
      <c r="F59" s="238"/>
      <c r="G59" s="81">
        <f>G60</f>
        <v>0</v>
      </c>
      <c r="H59" s="82">
        <f>H60</f>
        <v>0</v>
      </c>
      <c r="I59" s="83">
        <f>I60</f>
        <v>0</v>
      </c>
      <c r="J59" s="28" t="e">
        <f>I59/H59</f>
        <v>#DIV/0!</v>
      </c>
    </row>
    <row r="60" spans="1:10" ht="12" customHeight="1" hidden="1">
      <c r="A60" s="52" t="s">
        <v>0</v>
      </c>
      <c r="B60" s="237" t="s">
        <v>0</v>
      </c>
      <c r="C60" s="237"/>
      <c r="D60" s="53" t="s">
        <v>36</v>
      </c>
      <c r="E60" s="226" t="s">
        <v>37</v>
      </c>
      <c r="F60" s="226"/>
      <c r="G60" s="54">
        <v>0</v>
      </c>
      <c r="H60" s="158">
        <v>0</v>
      </c>
      <c r="I60" s="152">
        <v>0</v>
      </c>
      <c r="J60" s="26" t="e">
        <f>I60/H60</f>
        <v>#DIV/0!</v>
      </c>
    </row>
    <row r="61" spans="1:10" s="7" customFormat="1" ht="27" customHeight="1">
      <c r="A61" s="52"/>
      <c r="B61" s="157"/>
      <c r="C61" s="128">
        <v>75058</v>
      </c>
      <c r="D61" s="31"/>
      <c r="E61" s="130" t="s">
        <v>250</v>
      </c>
      <c r="F61" s="131"/>
      <c r="G61" s="32">
        <f>G62</f>
        <v>0</v>
      </c>
      <c r="H61" s="32">
        <f>H62</f>
        <v>0</v>
      </c>
      <c r="I61" s="32">
        <f>I62</f>
        <v>18803.55</v>
      </c>
      <c r="J61" s="161" t="str">
        <f>J62</f>
        <v>-</v>
      </c>
    </row>
    <row r="62" spans="1:10" s="7" customFormat="1" ht="12" customHeight="1">
      <c r="A62" s="52"/>
      <c r="B62" s="157"/>
      <c r="C62" s="129"/>
      <c r="D62" s="85" t="s">
        <v>136</v>
      </c>
      <c r="E62" s="307"/>
      <c r="F62" s="237"/>
      <c r="G62" s="54">
        <v>0</v>
      </c>
      <c r="H62" s="158">
        <v>0</v>
      </c>
      <c r="I62" s="47">
        <v>18803.55</v>
      </c>
      <c r="J62" s="26" t="s">
        <v>214</v>
      </c>
    </row>
    <row r="63" spans="1:10" s="12" customFormat="1" ht="12" customHeight="1">
      <c r="A63" s="84"/>
      <c r="B63" s="306">
        <v>75095</v>
      </c>
      <c r="C63" s="261"/>
      <c r="D63" s="31"/>
      <c r="E63" s="208" t="s">
        <v>11</v>
      </c>
      <c r="F63" s="209"/>
      <c r="G63" s="32">
        <f>G65</f>
        <v>0</v>
      </c>
      <c r="H63" s="160">
        <f>H65+H64</f>
        <v>0</v>
      </c>
      <c r="I63" s="160">
        <f>I65+I64</f>
        <v>2033.84</v>
      </c>
      <c r="J63" s="22" t="s">
        <v>214</v>
      </c>
    </row>
    <row r="64" spans="1:10" s="12" customFormat="1" ht="55.5" customHeight="1">
      <c r="A64" s="141"/>
      <c r="B64" s="138"/>
      <c r="C64" s="128"/>
      <c r="D64" s="85" t="s">
        <v>247</v>
      </c>
      <c r="E64" s="226" t="s">
        <v>248</v>
      </c>
      <c r="F64" s="226"/>
      <c r="G64" s="54">
        <v>0</v>
      </c>
      <c r="H64" s="150">
        <v>0</v>
      </c>
      <c r="I64" s="47">
        <v>900</v>
      </c>
      <c r="J64" s="26" t="s">
        <v>214</v>
      </c>
    </row>
    <row r="65" spans="1:10" s="2" customFormat="1" ht="12" customHeight="1">
      <c r="A65" s="52"/>
      <c r="B65" s="307"/>
      <c r="C65" s="237"/>
      <c r="D65" s="85" t="s">
        <v>136</v>
      </c>
      <c r="E65" s="226" t="s">
        <v>137</v>
      </c>
      <c r="F65" s="226"/>
      <c r="G65" s="54">
        <v>0</v>
      </c>
      <c r="H65" s="125">
        <v>0</v>
      </c>
      <c r="I65" s="152">
        <v>1133.84</v>
      </c>
      <c r="J65" s="26" t="s">
        <v>214</v>
      </c>
    </row>
    <row r="66" spans="1:10" s="2" customFormat="1" ht="21.75" customHeight="1" hidden="1">
      <c r="A66" s="86"/>
      <c r="B66" s="302"/>
      <c r="C66" s="303"/>
      <c r="D66" s="87" t="s">
        <v>123</v>
      </c>
      <c r="E66" s="304" t="s">
        <v>124</v>
      </c>
      <c r="F66" s="305"/>
      <c r="G66" s="88"/>
      <c r="H66" s="164"/>
      <c r="I66" s="162"/>
      <c r="J66" s="89"/>
    </row>
    <row r="67" spans="1:10" ht="36.75" customHeight="1">
      <c r="A67" s="48" t="s">
        <v>61</v>
      </c>
      <c r="B67" s="273" t="s">
        <v>0</v>
      </c>
      <c r="C67" s="273"/>
      <c r="D67" s="58" t="s">
        <v>0</v>
      </c>
      <c r="E67" s="253" t="s">
        <v>62</v>
      </c>
      <c r="F67" s="253"/>
      <c r="G67" s="76">
        <f>G68+G70</f>
        <v>3533</v>
      </c>
      <c r="H67" s="165">
        <f>H68+H70</f>
        <v>3533</v>
      </c>
      <c r="I67" s="163">
        <f>I68+I70</f>
        <v>1764</v>
      </c>
      <c r="J67" s="16">
        <f>I67/H67</f>
        <v>0.49929238607415793</v>
      </c>
    </row>
    <row r="68" spans="1:10" s="12" customFormat="1" ht="33.75" customHeight="1">
      <c r="A68" s="36" t="s">
        <v>0</v>
      </c>
      <c r="B68" s="254" t="s">
        <v>63</v>
      </c>
      <c r="C68" s="254"/>
      <c r="D68" s="31" t="s">
        <v>0</v>
      </c>
      <c r="E68" s="255" t="s">
        <v>64</v>
      </c>
      <c r="F68" s="255"/>
      <c r="G68" s="32">
        <f>G69</f>
        <v>3533</v>
      </c>
      <c r="H68" s="32">
        <f>H69</f>
        <v>3533</v>
      </c>
      <c r="I68" s="32">
        <f>I69</f>
        <v>1764</v>
      </c>
      <c r="J68" s="22">
        <f>I68/H68</f>
        <v>0.49929238607415793</v>
      </c>
    </row>
    <row r="69" spans="1:10" ht="75.75" customHeight="1">
      <c r="A69" s="52" t="s">
        <v>0</v>
      </c>
      <c r="B69" s="237" t="s">
        <v>0</v>
      </c>
      <c r="C69" s="237"/>
      <c r="D69" s="53" t="s">
        <v>14</v>
      </c>
      <c r="E69" s="226" t="s">
        <v>269</v>
      </c>
      <c r="F69" s="226"/>
      <c r="G69" s="54">
        <v>3533</v>
      </c>
      <c r="H69" s="55">
        <v>3533</v>
      </c>
      <c r="I69" s="56">
        <v>1764</v>
      </c>
      <c r="J69" s="26">
        <f>I69/H69</f>
        <v>0.49929238607415793</v>
      </c>
    </row>
    <row r="70" spans="1:10" s="12" customFormat="1" ht="12" customHeight="1" hidden="1">
      <c r="A70" s="36" t="s">
        <v>0</v>
      </c>
      <c r="B70" s="254" t="s">
        <v>65</v>
      </c>
      <c r="C70" s="254"/>
      <c r="D70" s="31" t="s">
        <v>0</v>
      </c>
      <c r="E70" s="255" t="s">
        <v>66</v>
      </c>
      <c r="F70" s="255"/>
      <c r="G70" s="32">
        <f>G71</f>
        <v>0</v>
      </c>
      <c r="H70" s="32">
        <f>H71</f>
        <v>0</v>
      </c>
      <c r="I70" s="32">
        <f>I71</f>
        <v>0</v>
      </c>
      <c r="J70" s="26" t="e">
        <f aca="true" t="shared" si="3" ref="J70:J75">I70/H70</f>
        <v>#DIV/0!</v>
      </c>
    </row>
    <row r="71" spans="1:10" ht="81" customHeight="1" hidden="1">
      <c r="A71" s="52" t="s">
        <v>0</v>
      </c>
      <c r="B71" s="237" t="s">
        <v>0</v>
      </c>
      <c r="C71" s="237"/>
      <c r="D71" s="53" t="s">
        <v>14</v>
      </c>
      <c r="E71" s="226" t="s">
        <v>15</v>
      </c>
      <c r="F71" s="226"/>
      <c r="G71" s="54">
        <v>0</v>
      </c>
      <c r="H71" s="55">
        <v>0</v>
      </c>
      <c r="I71" s="56">
        <v>0</v>
      </c>
      <c r="J71" s="26" t="e">
        <f t="shared" si="3"/>
        <v>#DIV/0!</v>
      </c>
    </row>
    <row r="72" spans="1:10" ht="12" customHeight="1">
      <c r="A72" s="48" t="s">
        <v>67</v>
      </c>
      <c r="B72" s="273" t="s">
        <v>0</v>
      </c>
      <c r="C72" s="273"/>
      <c r="D72" s="58" t="s">
        <v>0</v>
      </c>
      <c r="E72" s="253" t="s">
        <v>68</v>
      </c>
      <c r="F72" s="253"/>
      <c r="G72" s="76">
        <f>G73</f>
        <v>600</v>
      </c>
      <c r="H72" s="76">
        <f>H73</f>
        <v>700</v>
      </c>
      <c r="I72" s="76">
        <f>I73</f>
        <v>300</v>
      </c>
      <c r="J72" s="16">
        <f t="shared" si="3"/>
        <v>0.42857142857142855</v>
      </c>
    </row>
    <row r="73" spans="1:10" s="12" customFormat="1" ht="12" customHeight="1">
      <c r="A73" s="36" t="s">
        <v>0</v>
      </c>
      <c r="B73" s="230" t="s">
        <v>69</v>
      </c>
      <c r="C73" s="230"/>
      <c r="D73" s="63" t="s">
        <v>0</v>
      </c>
      <c r="E73" s="236" t="s">
        <v>70</v>
      </c>
      <c r="F73" s="236"/>
      <c r="G73" s="72">
        <f>SUM(G74:G75)</f>
        <v>600</v>
      </c>
      <c r="H73" s="72">
        <f>SUM(H74:H75)</f>
        <v>700</v>
      </c>
      <c r="I73" s="72">
        <f>SUM(I74:I75)</f>
        <v>300</v>
      </c>
      <c r="J73" s="22">
        <f t="shared" si="3"/>
        <v>0.42857142857142855</v>
      </c>
    </row>
    <row r="74" spans="1:10" ht="75.75" customHeight="1">
      <c r="A74" s="30" t="s">
        <v>0</v>
      </c>
      <c r="B74" s="204" t="s">
        <v>0</v>
      </c>
      <c r="C74" s="205"/>
      <c r="D74" s="38" t="s">
        <v>14</v>
      </c>
      <c r="E74" s="227" t="s">
        <v>269</v>
      </c>
      <c r="F74" s="228"/>
      <c r="G74" s="35">
        <v>300</v>
      </c>
      <c r="H74" s="39">
        <v>300</v>
      </c>
      <c r="I74" s="35">
        <v>300</v>
      </c>
      <c r="J74" s="23">
        <f t="shared" si="3"/>
        <v>1</v>
      </c>
    </row>
    <row r="75" spans="1:10" ht="59.25" customHeight="1">
      <c r="A75" s="30" t="s">
        <v>0</v>
      </c>
      <c r="B75" s="239" t="s">
        <v>0</v>
      </c>
      <c r="C75" s="242"/>
      <c r="D75" s="64" t="s">
        <v>50</v>
      </c>
      <c r="E75" s="243" t="s">
        <v>275</v>
      </c>
      <c r="F75" s="244"/>
      <c r="G75" s="65">
        <v>300</v>
      </c>
      <c r="H75" s="66">
        <v>400</v>
      </c>
      <c r="I75" s="65">
        <v>0</v>
      </c>
      <c r="J75" s="24">
        <f t="shared" si="3"/>
        <v>0</v>
      </c>
    </row>
    <row r="76" spans="1:10" s="7" customFormat="1" ht="28.5" customHeight="1">
      <c r="A76" s="188">
        <v>754</v>
      </c>
      <c r="B76" s="231"/>
      <c r="C76" s="231"/>
      <c r="D76" s="189"/>
      <c r="E76" s="232" t="s">
        <v>264</v>
      </c>
      <c r="F76" s="232"/>
      <c r="G76" s="190">
        <f>G77</f>
        <v>0</v>
      </c>
      <c r="H76" s="190">
        <f>H77</f>
        <v>0</v>
      </c>
      <c r="I76" s="190">
        <f>I77</f>
        <v>327.89</v>
      </c>
      <c r="J76" s="192" t="str">
        <f>J77</f>
        <v>-</v>
      </c>
    </row>
    <row r="77" spans="1:10" s="7" customFormat="1" ht="12" customHeight="1">
      <c r="A77" s="147"/>
      <c r="B77" s="214">
        <v>75412</v>
      </c>
      <c r="C77" s="214"/>
      <c r="D77" s="148"/>
      <c r="E77" s="233" t="s">
        <v>265</v>
      </c>
      <c r="F77" s="233"/>
      <c r="G77" s="34">
        <f>G78</f>
        <v>0</v>
      </c>
      <c r="H77" s="34">
        <f>H78</f>
        <v>0</v>
      </c>
      <c r="I77" s="34">
        <f>I78</f>
        <v>327.89</v>
      </c>
      <c r="J77" s="28" t="s">
        <v>214</v>
      </c>
    </row>
    <row r="78" spans="1:10" s="151" customFormat="1" ht="12" customHeight="1">
      <c r="A78" s="69"/>
      <c r="B78" s="215"/>
      <c r="C78" s="215"/>
      <c r="D78" s="117" t="s">
        <v>136</v>
      </c>
      <c r="E78" s="216" t="s">
        <v>137</v>
      </c>
      <c r="F78" s="216"/>
      <c r="G78" s="56">
        <v>0</v>
      </c>
      <c r="H78" s="116">
        <v>0</v>
      </c>
      <c r="I78" s="56">
        <v>327.89</v>
      </c>
      <c r="J78" s="28" t="s">
        <v>214</v>
      </c>
    </row>
    <row r="79" spans="1:10" ht="57" customHeight="1">
      <c r="A79" s="70" t="s">
        <v>71</v>
      </c>
      <c r="B79" s="270" t="s">
        <v>0</v>
      </c>
      <c r="C79" s="270"/>
      <c r="D79" s="49" t="s">
        <v>0</v>
      </c>
      <c r="E79" s="217" t="s">
        <v>72</v>
      </c>
      <c r="F79" s="217"/>
      <c r="G79" s="71">
        <v>37474284</v>
      </c>
      <c r="H79" s="71">
        <f>H80+H83+H91+H103+H111</f>
        <v>37816819</v>
      </c>
      <c r="I79" s="71">
        <f>I80+I83+I91+I103+I111</f>
        <v>18789624.4</v>
      </c>
      <c r="J79" s="18">
        <f>I79/H79</f>
        <v>0.4968589346449261</v>
      </c>
    </row>
    <row r="80" spans="1:10" s="12" customFormat="1" ht="30" customHeight="1">
      <c r="A80" s="36" t="s">
        <v>0</v>
      </c>
      <c r="B80" s="230" t="s">
        <v>73</v>
      </c>
      <c r="C80" s="230"/>
      <c r="D80" s="63" t="s">
        <v>0</v>
      </c>
      <c r="E80" s="236" t="s">
        <v>74</v>
      </c>
      <c r="F80" s="236"/>
      <c r="G80" s="72">
        <f>G81+G82</f>
        <v>7100</v>
      </c>
      <c r="H80" s="72">
        <f>H81+H82</f>
        <v>7100</v>
      </c>
      <c r="I80" s="72">
        <f>I81+I82</f>
        <v>4262</v>
      </c>
      <c r="J80" s="27">
        <f>I80/H80</f>
        <v>0.6002816901408451</v>
      </c>
    </row>
    <row r="81" spans="1:10" ht="42" customHeight="1">
      <c r="A81" s="30" t="s">
        <v>0</v>
      </c>
      <c r="B81" s="204" t="s">
        <v>0</v>
      </c>
      <c r="C81" s="205"/>
      <c r="D81" s="38" t="s">
        <v>75</v>
      </c>
      <c r="E81" s="227" t="s">
        <v>230</v>
      </c>
      <c r="F81" s="228"/>
      <c r="G81" s="35">
        <v>7100</v>
      </c>
      <c r="H81" s="39">
        <v>7100</v>
      </c>
      <c r="I81" s="35">
        <v>4179.35</v>
      </c>
      <c r="J81" s="23">
        <f>I81/H81</f>
        <v>0.5886408450704226</v>
      </c>
    </row>
    <row r="82" spans="1:10" s="7" customFormat="1" ht="29.25" customHeight="1">
      <c r="A82" s="30"/>
      <c r="B82" s="206"/>
      <c r="C82" s="207"/>
      <c r="D82" s="40" t="s">
        <v>90</v>
      </c>
      <c r="E82" s="211" t="s">
        <v>231</v>
      </c>
      <c r="F82" s="212"/>
      <c r="G82" s="41">
        <v>0</v>
      </c>
      <c r="H82" s="42">
        <v>0</v>
      </c>
      <c r="I82" s="41">
        <v>82.65</v>
      </c>
      <c r="J82" s="24" t="s">
        <v>214</v>
      </c>
    </row>
    <row r="83" spans="1:10" s="12" customFormat="1" ht="66.75" customHeight="1">
      <c r="A83" s="36" t="s">
        <v>0</v>
      </c>
      <c r="B83" s="213" t="s">
        <v>76</v>
      </c>
      <c r="C83" s="213"/>
      <c r="D83" s="80" t="s">
        <v>0</v>
      </c>
      <c r="E83" s="265" t="s">
        <v>77</v>
      </c>
      <c r="F83" s="265"/>
      <c r="G83" s="67">
        <f>SUM(G84:G90)</f>
        <v>10759926</v>
      </c>
      <c r="H83" s="67">
        <f>SUM(H84:H90)</f>
        <v>10759926</v>
      </c>
      <c r="I83" s="67">
        <f>SUM(I84:I90)</f>
        <v>4972329.239999999</v>
      </c>
      <c r="J83" s="29">
        <f>I83/H83</f>
        <v>0.46211556101779877</v>
      </c>
    </row>
    <row r="84" spans="1:10" ht="12" customHeight="1">
      <c r="A84" s="52" t="s">
        <v>0</v>
      </c>
      <c r="B84" s="218" t="s">
        <v>0</v>
      </c>
      <c r="C84" s="219"/>
      <c r="D84" s="199" t="s">
        <v>78</v>
      </c>
      <c r="E84" s="227" t="s">
        <v>79</v>
      </c>
      <c r="F84" s="301"/>
      <c r="G84" s="77">
        <v>9469755</v>
      </c>
      <c r="H84" s="202">
        <v>9469755</v>
      </c>
      <c r="I84" s="77">
        <v>4340872.26</v>
      </c>
      <c r="J84" s="23">
        <f aca="true" t="shared" si="4" ref="J84:J90">I84/H84</f>
        <v>0.45839330162184766</v>
      </c>
    </row>
    <row r="85" spans="1:10" ht="12" customHeight="1">
      <c r="A85" s="52" t="s">
        <v>0</v>
      </c>
      <c r="B85" s="220"/>
      <c r="C85" s="221"/>
      <c r="D85" s="200" t="s">
        <v>80</v>
      </c>
      <c r="E85" s="243" t="s">
        <v>81</v>
      </c>
      <c r="F85" s="257"/>
      <c r="G85" s="78">
        <v>884864</v>
      </c>
      <c r="H85" s="203">
        <v>884864</v>
      </c>
      <c r="I85" s="78">
        <v>422288.7</v>
      </c>
      <c r="J85" s="25">
        <f t="shared" si="4"/>
        <v>0.4772357107984956</v>
      </c>
    </row>
    <row r="86" spans="1:10" ht="12" customHeight="1">
      <c r="A86" s="52" t="s">
        <v>0</v>
      </c>
      <c r="B86" s="220"/>
      <c r="C86" s="221"/>
      <c r="D86" s="200" t="s">
        <v>82</v>
      </c>
      <c r="E86" s="243" t="s">
        <v>83</v>
      </c>
      <c r="F86" s="257"/>
      <c r="G86" s="78">
        <v>184566</v>
      </c>
      <c r="H86" s="203">
        <v>184566</v>
      </c>
      <c r="I86" s="78">
        <v>90962.72</v>
      </c>
      <c r="J86" s="25">
        <f t="shared" si="4"/>
        <v>0.49284656979075236</v>
      </c>
    </row>
    <row r="87" spans="1:10" ht="12" customHeight="1">
      <c r="A87" s="52" t="s">
        <v>0</v>
      </c>
      <c r="B87" s="220"/>
      <c r="C87" s="221"/>
      <c r="D87" s="200" t="s">
        <v>84</v>
      </c>
      <c r="E87" s="243" t="s">
        <v>85</v>
      </c>
      <c r="F87" s="257"/>
      <c r="G87" s="78">
        <v>97701</v>
      </c>
      <c r="H87" s="203">
        <v>97701</v>
      </c>
      <c r="I87" s="78">
        <v>52995</v>
      </c>
      <c r="J87" s="25">
        <f t="shared" si="4"/>
        <v>0.5424202413486044</v>
      </c>
    </row>
    <row r="88" spans="1:10" ht="12" customHeight="1">
      <c r="A88" s="52" t="s">
        <v>0</v>
      </c>
      <c r="B88" s="220"/>
      <c r="C88" s="221"/>
      <c r="D88" s="200" t="s">
        <v>86</v>
      </c>
      <c r="E88" s="243" t="s">
        <v>87</v>
      </c>
      <c r="F88" s="257"/>
      <c r="G88" s="78">
        <v>100000</v>
      </c>
      <c r="H88" s="203">
        <v>100000</v>
      </c>
      <c r="I88" s="78">
        <v>46868.12</v>
      </c>
      <c r="J88" s="25">
        <f t="shared" si="4"/>
        <v>0.4686812</v>
      </c>
    </row>
    <row r="89" spans="1:10" ht="27.75" customHeight="1">
      <c r="A89" s="52" t="s">
        <v>0</v>
      </c>
      <c r="B89" s="220"/>
      <c r="C89" s="221"/>
      <c r="D89" s="200" t="s">
        <v>88</v>
      </c>
      <c r="E89" s="243" t="s">
        <v>89</v>
      </c>
      <c r="F89" s="257"/>
      <c r="G89" s="78">
        <v>240</v>
      </c>
      <c r="H89" s="203">
        <v>240</v>
      </c>
      <c r="I89" s="78">
        <v>440.8</v>
      </c>
      <c r="J89" s="25">
        <f t="shared" si="4"/>
        <v>1.8366666666666667</v>
      </c>
    </row>
    <row r="90" spans="1:10" ht="32.25" customHeight="1">
      <c r="A90" s="52" t="s">
        <v>0</v>
      </c>
      <c r="B90" s="222"/>
      <c r="C90" s="223"/>
      <c r="D90" s="201" t="s">
        <v>90</v>
      </c>
      <c r="E90" s="211" t="s">
        <v>243</v>
      </c>
      <c r="F90" s="284"/>
      <c r="G90" s="79">
        <v>22800</v>
      </c>
      <c r="H90" s="123">
        <v>22800</v>
      </c>
      <c r="I90" s="79">
        <v>17901.64</v>
      </c>
      <c r="J90" s="24">
        <f t="shared" si="4"/>
        <v>0.785159649122807</v>
      </c>
    </row>
    <row r="91" spans="1:10" s="12" customFormat="1" ht="68.25" customHeight="1">
      <c r="A91" s="36" t="s">
        <v>0</v>
      </c>
      <c r="B91" s="230" t="s">
        <v>91</v>
      </c>
      <c r="C91" s="230"/>
      <c r="D91" s="63" t="s">
        <v>0</v>
      </c>
      <c r="E91" s="265" t="s">
        <v>226</v>
      </c>
      <c r="F91" s="265"/>
      <c r="G91" s="67">
        <f>SUM(G92:G102)</f>
        <v>6896982</v>
      </c>
      <c r="H91" s="67">
        <f>SUM(H92:H102)</f>
        <v>6949093</v>
      </c>
      <c r="I91" s="67">
        <f>SUM(I92:I102)</f>
        <v>3962023.3000000003</v>
      </c>
      <c r="J91" s="29">
        <f>I91/H91</f>
        <v>0.5701497015509794</v>
      </c>
    </row>
    <row r="92" spans="1:10" ht="12" customHeight="1">
      <c r="A92" s="30" t="s">
        <v>0</v>
      </c>
      <c r="B92" s="204" t="s">
        <v>0</v>
      </c>
      <c r="C92" s="205"/>
      <c r="D92" s="38" t="s">
        <v>78</v>
      </c>
      <c r="E92" s="227" t="s">
        <v>79</v>
      </c>
      <c r="F92" s="228"/>
      <c r="G92" s="39">
        <v>3606844</v>
      </c>
      <c r="H92" s="39">
        <v>3606844</v>
      </c>
      <c r="I92" s="35">
        <v>2097909.29</v>
      </c>
      <c r="J92" s="90">
        <f aca="true" t="shared" si="5" ref="J92:J102">I92/H92</f>
        <v>0.5816468053511602</v>
      </c>
    </row>
    <row r="93" spans="1:10" ht="12" customHeight="1">
      <c r="A93" s="30" t="s">
        <v>0</v>
      </c>
      <c r="B93" s="239" t="s">
        <v>0</v>
      </c>
      <c r="C93" s="242"/>
      <c r="D93" s="64" t="s">
        <v>80</v>
      </c>
      <c r="E93" s="243" t="s">
        <v>81</v>
      </c>
      <c r="F93" s="244"/>
      <c r="G93" s="66">
        <v>1869982</v>
      </c>
      <c r="H93" s="66">
        <v>1869982</v>
      </c>
      <c r="I93" s="65">
        <v>889092.95</v>
      </c>
      <c r="J93" s="91">
        <f t="shared" si="5"/>
        <v>0.47545535197665</v>
      </c>
    </row>
    <row r="94" spans="1:10" ht="12" customHeight="1">
      <c r="A94" s="30" t="s">
        <v>0</v>
      </c>
      <c r="B94" s="239" t="s">
        <v>0</v>
      </c>
      <c r="C94" s="242"/>
      <c r="D94" s="64" t="s">
        <v>82</v>
      </c>
      <c r="E94" s="243" t="s">
        <v>83</v>
      </c>
      <c r="F94" s="244"/>
      <c r="G94" s="66">
        <v>6393</v>
      </c>
      <c r="H94" s="66">
        <v>6393</v>
      </c>
      <c r="I94" s="65">
        <v>3982.12</v>
      </c>
      <c r="J94" s="91">
        <f t="shared" si="5"/>
        <v>0.6228875332394807</v>
      </c>
    </row>
    <row r="95" spans="1:10" ht="12" customHeight="1">
      <c r="A95" s="30" t="s">
        <v>0</v>
      </c>
      <c r="B95" s="239" t="s">
        <v>0</v>
      </c>
      <c r="C95" s="242"/>
      <c r="D95" s="64" t="s">
        <v>84</v>
      </c>
      <c r="E95" s="243" t="s">
        <v>85</v>
      </c>
      <c r="F95" s="244"/>
      <c r="G95" s="66">
        <v>503148</v>
      </c>
      <c r="H95" s="66">
        <v>503148</v>
      </c>
      <c r="I95" s="65">
        <v>236603.17</v>
      </c>
      <c r="J95" s="91">
        <f t="shared" si="5"/>
        <v>0.470245673241273</v>
      </c>
    </row>
    <row r="96" spans="1:10" ht="12" customHeight="1">
      <c r="A96" s="30" t="s">
        <v>0</v>
      </c>
      <c r="B96" s="239" t="s">
        <v>0</v>
      </c>
      <c r="C96" s="242"/>
      <c r="D96" s="64" t="s">
        <v>92</v>
      </c>
      <c r="E96" s="243" t="s">
        <v>93</v>
      </c>
      <c r="F96" s="244"/>
      <c r="G96" s="66">
        <v>75000</v>
      </c>
      <c r="H96" s="66">
        <v>75000</v>
      </c>
      <c r="I96" s="65">
        <v>95905</v>
      </c>
      <c r="J96" s="91">
        <f t="shared" si="5"/>
        <v>1.2787333333333333</v>
      </c>
    </row>
    <row r="97" spans="1:10" ht="12" customHeight="1">
      <c r="A97" s="30" t="s">
        <v>0</v>
      </c>
      <c r="B97" s="239" t="s">
        <v>0</v>
      </c>
      <c r="C97" s="242"/>
      <c r="D97" s="64" t="s">
        <v>94</v>
      </c>
      <c r="E97" s="243" t="s">
        <v>95</v>
      </c>
      <c r="F97" s="244"/>
      <c r="G97" s="66">
        <v>200</v>
      </c>
      <c r="H97" s="66">
        <v>200</v>
      </c>
      <c r="I97" s="65">
        <v>40</v>
      </c>
      <c r="J97" s="91">
        <f t="shared" si="5"/>
        <v>0.2</v>
      </c>
    </row>
    <row r="98" spans="1:10" s="2" customFormat="1" ht="12" customHeight="1" hidden="1">
      <c r="A98" s="30"/>
      <c r="B98" s="239"/>
      <c r="C98" s="242"/>
      <c r="D98" s="64" t="s">
        <v>215</v>
      </c>
      <c r="E98" s="243" t="s">
        <v>216</v>
      </c>
      <c r="F98" s="244"/>
      <c r="G98" s="66">
        <v>0</v>
      </c>
      <c r="H98" s="66">
        <v>0</v>
      </c>
      <c r="I98" s="65">
        <v>0</v>
      </c>
      <c r="J98" s="91">
        <v>0</v>
      </c>
    </row>
    <row r="99" spans="1:10" ht="12" customHeight="1">
      <c r="A99" s="30" t="s">
        <v>0</v>
      </c>
      <c r="B99" s="239" t="s">
        <v>0</v>
      </c>
      <c r="C99" s="242"/>
      <c r="D99" s="64" t="s">
        <v>86</v>
      </c>
      <c r="E99" s="243" t="s">
        <v>87</v>
      </c>
      <c r="F99" s="244"/>
      <c r="G99" s="66">
        <v>800000</v>
      </c>
      <c r="H99" s="66">
        <v>852111</v>
      </c>
      <c r="I99" s="65">
        <v>608733.73</v>
      </c>
      <c r="J99" s="91">
        <f t="shared" si="5"/>
        <v>0.714383137877577</v>
      </c>
    </row>
    <row r="100" spans="1:10" ht="33" customHeight="1">
      <c r="A100" s="30" t="s">
        <v>0</v>
      </c>
      <c r="B100" s="239" t="s">
        <v>0</v>
      </c>
      <c r="C100" s="242"/>
      <c r="D100" s="64" t="s">
        <v>88</v>
      </c>
      <c r="E100" s="257" t="s">
        <v>89</v>
      </c>
      <c r="F100" s="244"/>
      <c r="G100" s="144">
        <v>7415</v>
      </c>
      <c r="H100" s="66">
        <v>7415</v>
      </c>
      <c r="I100" s="65">
        <v>9902.3</v>
      </c>
      <c r="J100" s="91">
        <f t="shared" si="5"/>
        <v>1.3354416722859068</v>
      </c>
    </row>
    <row r="101" spans="1:10" s="7" customFormat="1" ht="19.5" customHeight="1">
      <c r="A101" s="135"/>
      <c r="B101" s="135"/>
      <c r="C101" s="136"/>
      <c r="D101" s="64" t="s">
        <v>251</v>
      </c>
      <c r="E101" s="132" t="s">
        <v>252</v>
      </c>
      <c r="F101" s="133"/>
      <c r="G101" s="144">
        <v>0</v>
      </c>
      <c r="H101" s="66">
        <v>0</v>
      </c>
      <c r="I101" s="65">
        <v>169</v>
      </c>
      <c r="J101" s="91" t="s">
        <v>214</v>
      </c>
    </row>
    <row r="102" spans="1:10" ht="30.75" customHeight="1">
      <c r="A102" s="30" t="s">
        <v>0</v>
      </c>
      <c r="B102" s="206" t="s">
        <v>0</v>
      </c>
      <c r="C102" s="207"/>
      <c r="D102" s="40" t="s">
        <v>90</v>
      </c>
      <c r="E102" s="282" t="s">
        <v>243</v>
      </c>
      <c r="F102" s="283"/>
      <c r="G102" s="166">
        <v>28000</v>
      </c>
      <c r="H102" s="42">
        <v>28000</v>
      </c>
      <c r="I102" s="41">
        <v>19685.74</v>
      </c>
      <c r="J102" s="92">
        <f t="shared" si="5"/>
        <v>0.703062142857143</v>
      </c>
    </row>
    <row r="103" spans="1:10" s="12" customFormat="1" ht="42" customHeight="1">
      <c r="A103" s="36" t="s">
        <v>0</v>
      </c>
      <c r="B103" s="264" t="s">
        <v>96</v>
      </c>
      <c r="C103" s="264"/>
      <c r="D103" s="43" t="s">
        <v>0</v>
      </c>
      <c r="E103" s="265" t="s">
        <v>97</v>
      </c>
      <c r="F103" s="265"/>
      <c r="G103" s="67">
        <f>SUM(G104:G110)</f>
        <v>399500</v>
      </c>
      <c r="H103" s="67">
        <f>SUM(H104:H110)</f>
        <v>399500</v>
      </c>
      <c r="I103" s="67">
        <f>SUM(I104:I110)</f>
        <v>262271.26</v>
      </c>
      <c r="J103" s="29">
        <f>I103/H103</f>
        <v>0.6564987734668336</v>
      </c>
    </row>
    <row r="104" spans="1:10" ht="12" customHeight="1">
      <c r="A104" s="30" t="s">
        <v>0</v>
      </c>
      <c r="B104" s="204" t="s">
        <v>0</v>
      </c>
      <c r="C104" s="205"/>
      <c r="D104" s="38" t="s">
        <v>98</v>
      </c>
      <c r="E104" s="227" t="s">
        <v>99</v>
      </c>
      <c r="F104" s="228"/>
      <c r="G104" s="35">
        <v>30000</v>
      </c>
      <c r="H104" s="39">
        <v>30000</v>
      </c>
      <c r="I104" s="35">
        <v>17389</v>
      </c>
      <c r="J104" s="23">
        <f>I104/H104</f>
        <v>0.5796333333333333</v>
      </c>
    </row>
    <row r="105" spans="1:10" ht="12" customHeight="1">
      <c r="A105" s="30" t="s">
        <v>0</v>
      </c>
      <c r="B105" s="239" t="s">
        <v>0</v>
      </c>
      <c r="C105" s="242"/>
      <c r="D105" s="64" t="s">
        <v>100</v>
      </c>
      <c r="E105" s="243" t="s">
        <v>101</v>
      </c>
      <c r="F105" s="244"/>
      <c r="G105" s="65">
        <v>20000</v>
      </c>
      <c r="H105" s="66">
        <v>20000</v>
      </c>
      <c r="I105" s="65">
        <v>5201</v>
      </c>
      <c r="J105" s="25">
        <f>I105/H105</f>
        <v>0.26005</v>
      </c>
    </row>
    <row r="106" spans="1:10" ht="30" customHeight="1">
      <c r="A106" s="30" t="s">
        <v>0</v>
      </c>
      <c r="B106" s="239" t="s">
        <v>0</v>
      </c>
      <c r="C106" s="242"/>
      <c r="D106" s="64" t="s">
        <v>102</v>
      </c>
      <c r="E106" s="243" t="s">
        <v>103</v>
      </c>
      <c r="F106" s="244"/>
      <c r="G106" s="65">
        <v>213000</v>
      </c>
      <c r="H106" s="66">
        <v>213000</v>
      </c>
      <c r="I106" s="65">
        <v>157788.58</v>
      </c>
      <c r="J106" s="25">
        <f>I106/H106</f>
        <v>0.740791455399061</v>
      </c>
    </row>
    <row r="107" spans="1:10" ht="48.75" customHeight="1">
      <c r="A107" s="30" t="s">
        <v>0</v>
      </c>
      <c r="B107" s="239" t="s">
        <v>0</v>
      </c>
      <c r="C107" s="242"/>
      <c r="D107" s="64" t="s">
        <v>104</v>
      </c>
      <c r="E107" s="243" t="s">
        <v>105</v>
      </c>
      <c r="F107" s="244"/>
      <c r="G107" s="65">
        <v>136500</v>
      </c>
      <c r="H107" s="66">
        <v>136500</v>
      </c>
      <c r="I107" s="65">
        <v>79181.28</v>
      </c>
      <c r="J107" s="25">
        <f>I107/H107</f>
        <v>0.5800826373626373</v>
      </c>
    </row>
    <row r="108" spans="1:10" s="2" customFormat="1" ht="30.75" customHeight="1">
      <c r="A108" s="30"/>
      <c r="B108" s="239"/>
      <c r="C108" s="242"/>
      <c r="D108" s="64" t="s">
        <v>88</v>
      </c>
      <c r="E108" s="243" t="s">
        <v>89</v>
      </c>
      <c r="F108" s="244"/>
      <c r="G108" s="65">
        <v>0</v>
      </c>
      <c r="H108" s="66">
        <v>0</v>
      </c>
      <c r="I108" s="65">
        <v>220.4</v>
      </c>
      <c r="J108" s="25" t="s">
        <v>214</v>
      </c>
    </row>
    <row r="109" spans="1:10" s="2" customFormat="1" ht="12.75">
      <c r="A109" s="30"/>
      <c r="B109" s="239"/>
      <c r="C109" s="242"/>
      <c r="D109" s="64" t="s">
        <v>36</v>
      </c>
      <c r="E109" s="243" t="s">
        <v>37</v>
      </c>
      <c r="F109" s="244"/>
      <c r="G109" s="65">
        <v>0</v>
      </c>
      <c r="H109" s="66">
        <v>0</v>
      </c>
      <c r="I109" s="97">
        <v>126</v>
      </c>
      <c r="J109" s="25" t="s">
        <v>214</v>
      </c>
    </row>
    <row r="110" spans="1:10" s="7" customFormat="1" ht="39">
      <c r="A110" s="135"/>
      <c r="B110" s="135"/>
      <c r="C110" s="146"/>
      <c r="D110" s="40" t="s">
        <v>253</v>
      </c>
      <c r="E110" s="127" t="s">
        <v>254</v>
      </c>
      <c r="F110" s="134"/>
      <c r="G110" s="167">
        <v>0</v>
      </c>
      <c r="H110" s="42">
        <v>0</v>
      </c>
      <c r="I110" s="41">
        <v>2365</v>
      </c>
      <c r="J110" s="24" t="s">
        <v>214</v>
      </c>
    </row>
    <row r="111" spans="1:10" s="12" customFormat="1" ht="26.25" customHeight="1">
      <c r="A111" s="36" t="s">
        <v>0</v>
      </c>
      <c r="B111" s="280" t="s">
        <v>106</v>
      </c>
      <c r="C111" s="281"/>
      <c r="D111" s="93" t="s">
        <v>0</v>
      </c>
      <c r="E111" s="249" t="s">
        <v>107</v>
      </c>
      <c r="F111" s="265"/>
      <c r="G111" s="168">
        <f>SUM(G112:G113)</f>
        <v>19701200</v>
      </c>
      <c r="H111" s="82">
        <f>SUM(H112:H113)</f>
        <v>19701200</v>
      </c>
      <c r="I111" s="98">
        <f>SUM(I112:I113)</f>
        <v>9588738.6</v>
      </c>
      <c r="J111" s="29">
        <f aca="true" t="shared" si="6" ref="J111:J126">I111/H111</f>
        <v>0.4867083527906929</v>
      </c>
    </row>
    <row r="112" spans="1:10" ht="26.25" customHeight="1">
      <c r="A112" s="30" t="s">
        <v>0</v>
      </c>
      <c r="B112" s="204" t="s">
        <v>0</v>
      </c>
      <c r="C112" s="205"/>
      <c r="D112" s="38" t="s">
        <v>108</v>
      </c>
      <c r="E112" s="227" t="s">
        <v>74</v>
      </c>
      <c r="F112" s="228"/>
      <c r="G112" s="39">
        <v>19360776</v>
      </c>
      <c r="H112" s="39">
        <v>19360776</v>
      </c>
      <c r="I112" s="35">
        <v>9451563</v>
      </c>
      <c r="J112" s="23">
        <f t="shared" si="6"/>
        <v>0.4881810005962571</v>
      </c>
    </row>
    <row r="113" spans="1:10" ht="25.5" customHeight="1">
      <c r="A113" s="30" t="s">
        <v>0</v>
      </c>
      <c r="B113" s="206" t="s">
        <v>0</v>
      </c>
      <c r="C113" s="207"/>
      <c r="D113" s="40" t="s">
        <v>109</v>
      </c>
      <c r="E113" s="211" t="s">
        <v>110</v>
      </c>
      <c r="F113" s="212"/>
      <c r="G113" s="42">
        <v>340424</v>
      </c>
      <c r="H113" s="42">
        <v>340424</v>
      </c>
      <c r="I113" s="41">
        <v>137175.6</v>
      </c>
      <c r="J113" s="24">
        <f t="shared" si="6"/>
        <v>0.40295513829812235</v>
      </c>
    </row>
    <row r="114" spans="1:10" ht="12" customHeight="1">
      <c r="A114" s="48" t="s">
        <v>111</v>
      </c>
      <c r="B114" s="270" t="s">
        <v>0</v>
      </c>
      <c r="C114" s="270"/>
      <c r="D114" s="49" t="s">
        <v>0</v>
      </c>
      <c r="E114" s="217" t="s">
        <v>112</v>
      </c>
      <c r="F114" s="217"/>
      <c r="G114" s="71">
        <f>G115+G117+G119</f>
        <v>18310191</v>
      </c>
      <c r="H114" s="71">
        <f>H115+H117+H119+H121</f>
        <v>21915613.81</v>
      </c>
      <c r="I114" s="71">
        <f>I115+I117+I119+I121</f>
        <v>18875796.81</v>
      </c>
      <c r="J114" s="18">
        <f t="shared" si="6"/>
        <v>0.861294462187824</v>
      </c>
    </row>
    <row r="115" spans="1:10" s="12" customFormat="1" ht="30" customHeight="1">
      <c r="A115" s="36" t="s">
        <v>0</v>
      </c>
      <c r="B115" s="254" t="s">
        <v>113</v>
      </c>
      <c r="C115" s="254"/>
      <c r="D115" s="31" t="s">
        <v>0</v>
      </c>
      <c r="E115" s="255" t="s">
        <v>114</v>
      </c>
      <c r="F115" s="255"/>
      <c r="G115" s="32">
        <f>G116</f>
        <v>16322169</v>
      </c>
      <c r="H115" s="32">
        <f>H116</f>
        <v>16322169</v>
      </c>
      <c r="I115" s="32">
        <f>I116</f>
        <v>10001360</v>
      </c>
      <c r="J115" s="22">
        <f t="shared" si="6"/>
        <v>0.612746994593672</v>
      </c>
    </row>
    <row r="116" spans="1:10" ht="12" customHeight="1">
      <c r="A116" s="52" t="s">
        <v>0</v>
      </c>
      <c r="B116" s="237" t="s">
        <v>0</v>
      </c>
      <c r="C116" s="237"/>
      <c r="D116" s="53" t="s">
        <v>115</v>
      </c>
      <c r="E116" s="226" t="s">
        <v>116</v>
      </c>
      <c r="F116" s="226"/>
      <c r="G116" s="54">
        <v>16322169</v>
      </c>
      <c r="H116" s="55">
        <v>16322169</v>
      </c>
      <c r="I116" s="56">
        <v>10001360</v>
      </c>
      <c r="J116" s="26">
        <f t="shared" si="6"/>
        <v>0.612746994593672</v>
      </c>
    </row>
    <row r="117" spans="1:10" s="12" customFormat="1" ht="12" customHeight="1">
      <c r="A117" s="36" t="s">
        <v>0</v>
      </c>
      <c r="B117" s="254" t="s">
        <v>117</v>
      </c>
      <c r="C117" s="254"/>
      <c r="D117" s="31" t="s">
        <v>0</v>
      </c>
      <c r="E117" s="255" t="s">
        <v>118</v>
      </c>
      <c r="F117" s="255"/>
      <c r="G117" s="32">
        <f>G118</f>
        <v>1988022</v>
      </c>
      <c r="H117" s="32">
        <f>H118</f>
        <v>1988022</v>
      </c>
      <c r="I117" s="32">
        <f>I118</f>
        <v>994014</v>
      </c>
      <c r="J117" s="22">
        <f t="shared" si="6"/>
        <v>0.5000015090376263</v>
      </c>
    </row>
    <row r="118" spans="1:10" ht="12" customHeight="1">
      <c r="A118" s="52" t="s">
        <v>0</v>
      </c>
      <c r="B118" s="237" t="s">
        <v>0</v>
      </c>
      <c r="C118" s="237"/>
      <c r="D118" s="53" t="s">
        <v>115</v>
      </c>
      <c r="E118" s="226" t="s">
        <v>116</v>
      </c>
      <c r="F118" s="226"/>
      <c r="G118" s="54">
        <v>1988022</v>
      </c>
      <c r="H118" s="55">
        <v>1988022</v>
      </c>
      <c r="I118" s="56">
        <v>994014</v>
      </c>
      <c r="J118" s="26">
        <f t="shared" si="6"/>
        <v>0.5000015090376263</v>
      </c>
    </row>
    <row r="119" spans="1:10" s="7" customFormat="1" ht="12" customHeight="1">
      <c r="A119" s="52"/>
      <c r="B119" s="306">
        <v>75814</v>
      </c>
      <c r="C119" s="261"/>
      <c r="D119" s="31"/>
      <c r="E119" s="208" t="s">
        <v>255</v>
      </c>
      <c r="F119" s="209"/>
      <c r="G119" s="32">
        <f>G120</f>
        <v>0</v>
      </c>
      <c r="H119" s="72">
        <f>H120</f>
        <v>1319.52</v>
      </c>
      <c r="I119" s="32">
        <f>I120</f>
        <v>1319.52</v>
      </c>
      <c r="J119" s="26">
        <f t="shared" si="6"/>
        <v>1</v>
      </c>
    </row>
    <row r="120" spans="1:10" s="7" customFormat="1" ht="72" customHeight="1">
      <c r="A120" s="52"/>
      <c r="B120" s="307"/>
      <c r="C120" s="237"/>
      <c r="D120" s="85" t="s">
        <v>14</v>
      </c>
      <c r="E120" s="234" t="s">
        <v>269</v>
      </c>
      <c r="F120" s="235"/>
      <c r="G120" s="100">
        <v>0</v>
      </c>
      <c r="H120" s="170">
        <v>1319.52</v>
      </c>
      <c r="I120" s="47">
        <v>1319.52</v>
      </c>
      <c r="J120" s="23">
        <f>I120/H120</f>
        <v>1</v>
      </c>
    </row>
    <row r="121" spans="1:10" s="12" customFormat="1" ht="12" customHeight="1">
      <c r="A121" s="169"/>
      <c r="B121" s="306">
        <v>75816</v>
      </c>
      <c r="C121" s="261"/>
      <c r="D121" s="31"/>
      <c r="E121" s="208" t="s">
        <v>256</v>
      </c>
      <c r="F121" s="209"/>
      <c r="G121" s="124">
        <f>G122</f>
        <v>0</v>
      </c>
      <c r="H121" s="124">
        <f>H122</f>
        <v>3604103.29</v>
      </c>
      <c r="I121" s="124">
        <f>I122</f>
        <v>7879103.29</v>
      </c>
      <c r="J121" s="23">
        <f>I121/H121</f>
        <v>2.1861480251860375</v>
      </c>
    </row>
    <row r="122" spans="1:10" s="7" customFormat="1" ht="67.5" customHeight="1">
      <c r="A122" s="52"/>
      <c r="B122" s="307"/>
      <c r="C122" s="237"/>
      <c r="D122" s="85" t="s">
        <v>236</v>
      </c>
      <c r="E122" s="234" t="s">
        <v>237</v>
      </c>
      <c r="F122" s="235"/>
      <c r="G122" s="100">
        <v>0</v>
      </c>
      <c r="H122" s="171">
        <v>3604103.29</v>
      </c>
      <c r="I122" s="47">
        <v>7879103.29</v>
      </c>
      <c r="J122" s="23">
        <f>I122/H122</f>
        <v>2.1861480251860375</v>
      </c>
    </row>
    <row r="123" spans="1:10" ht="12" customHeight="1">
      <c r="A123" s="48" t="s">
        <v>119</v>
      </c>
      <c r="B123" s="310" t="s">
        <v>0</v>
      </c>
      <c r="C123" s="310"/>
      <c r="D123" s="58" t="s">
        <v>0</v>
      </c>
      <c r="E123" s="253" t="s">
        <v>120</v>
      </c>
      <c r="F123" s="253"/>
      <c r="G123" s="76">
        <f>G124+G133+G137+G145+G147+G151+G149</f>
        <v>4759495.03</v>
      </c>
      <c r="H123" s="71">
        <f>H124+H133+H137+H145+H147+H151+H149</f>
        <v>1660538.69</v>
      </c>
      <c r="I123" s="76">
        <f>I124+I133+I137+I145+I147+I151+I149</f>
        <v>719870.27</v>
      </c>
      <c r="J123" s="16">
        <f t="shared" si="6"/>
        <v>0.433516107956509</v>
      </c>
    </row>
    <row r="124" spans="1:10" s="12" customFormat="1" ht="12" customHeight="1">
      <c r="A124" s="36" t="s">
        <v>0</v>
      </c>
      <c r="B124" s="279" t="s">
        <v>121</v>
      </c>
      <c r="C124" s="279"/>
      <c r="D124" s="94" t="s">
        <v>0</v>
      </c>
      <c r="E124" s="229" t="s">
        <v>122</v>
      </c>
      <c r="F124" s="229"/>
      <c r="G124" s="95">
        <f>SUM(G125:G132)</f>
        <v>4460000</v>
      </c>
      <c r="H124" s="95">
        <f>SUM(H125:H132)</f>
        <v>660000</v>
      </c>
      <c r="I124" s="95">
        <f>SUM(I125:I132)</f>
        <v>2761</v>
      </c>
      <c r="J124" s="22">
        <f t="shared" si="6"/>
        <v>0.004183333333333333</v>
      </c>
    </row>
    <row r="125" spans="1:10" ht="12" customHeight="1" hidden="1">
      <c r="A125" s="30" t="s">
        <v>0</v>
      </c>
      <c r="B125" s="113" t="s">
        <v>0</v>
      </c>
      <c r="C125" s="122"/>
      <c r="D125" s="64" t="s">
        <v>36</v>
      </c>
      <c r="E125" s="257" t="s">
        <v>37</v>
      </c>
      <c r="F125" s="244"/>
      <c r="G125" s="65">
        <v>0</v>
      </c>
      <c r="H125" s="66">
        <v>0</v>
      </c>
      <c r="I125" s="96">
        <v>0</v>
      </c>
      <c r="J125" s="23" t="e">
        <f t="shared" si="6"/>
        <v>#DIV/0!</v>
      </c>
    </row>
    <row r="126" spans="1:10" ht="24.75" customHeight="1" hidden="1">
      <c r="A126" s="30" t="s">
        <v>0</v>
      </c>
      <c r="B126" s="113" t="s">
        <v>0</v>
      </c>
      <c r="C126" s="121"/>
      <c r="D126" s="64" t="s">
        <v>123</v>
      </c>
      <c r="E126" s="257" t="s">
        <v>124</v>
      </c>
      <c r="F126" s="244"/>
      <c r="G126" s="65">
        <v>0</v>
      </c>
      <c r="H126" s="66">
        <v>0</v>
      </c>
      <c r="I126" s="97">
        <v>0</v>
      </c>
      <c r="J126" s="25" t="e">
        <f t="shared" si="6"/>
        <v>#DIV/0!</v>
      </c>
    </row>
    <row r="127" spans="1:10" s="2" customFormat="1" ht="12" customHeight="1">
      <c r="A127" s="30"/>
      <c r="B127" s="113"/>
      <c r="C127" s="121"/>
      <c r="D127" s="64" t="s">
        <v>8</v>
      </c>
      <c r="E127" s="257" t="s">
        <v>9</v>
      </c>
      <c r="F127" s="244"/>
      <c r="G127" s="65">
        <v>0</v>
      </c>
      <c r="H127" s="66">
        <v>0</v>
      </c>
      <c r="I127" s="97">
        <v>261</v>
      </c>
      <c r="J127" s="25">
        <v>0</v>
      </c>
    </row>
    <row r="128" spans="1:10" s="2" customFormat="1" ht="74.25" customHeight="1">
      <c r="A128" s="30"/>
      <c r="B128" s="113"/>
      <c r="C128" s="121"/>
      <c r="D128" s="64" t="s">
        <v>258</v>
      </c>
      <c r="E128" s="257" t="s">
        <v>276</v>
      </c>
      <c r="F128" s="244"/>
      <c r="G128" s="65">
        <v>0</v>
      </c>
      <c r="H128" s="66">
        <v>0</v>
      </c>
      <c r="I128" s="97">
        <v>2500</v>
      </c>
      <c r="J128" s="25">
        <v>0</v>
      </c>
    </row>
    <row r="129" spans="1:10" ht="92.25" customHeight="1" hidden="1">
      <c r="A129" s="30" t="s">
        <v>0</v>
      </c>
      <c r="B129" s="113" t="s">
        <v>0</v>
      </c>
      <c r="C129" s="121"/>
      <c r="D129" s="64" t="s">
        <v>125</v>
      </c>
      <c r="E129" s="257" t="s">
        <v>244</v>
      </c>
      <c r="F129" s="244"/>
      <c r="G129" s="65">
        <v>0</v>
      </c>
      <c r="H129" s="66">
        <v>0</v>
      </c>
      <c r="I129" s="97">
        <v>0</v>
      </c>
      <c r="J129" s="25" t="e">
        <f>I129/H129</f>
        <v>#DIV/0!</v>
      </c>
    </row>
    <row r="130" spans="1:10" ht="103.5" customHeight="1" hidden="1">
      <c r="A130" s="30" t="s">
        <v>0</v>
      </c>
      <c r="B130" s="113" t="s">
        <v>0</v>
      </c>
      <c r="C130" s="121"/>
      <c r="D130" s="64" t="s">
        <v>126</v>
      </c>
      <c r="E130" s="257" t="s">
        <v>244</v>
      </c>
      <c r="F130" s="244"/>
      <c r="G130" s="65"/>
      <c r="H130" s="66">
        <v>0</v>
      </c>
      <c r="I130" s="97">
        <v>0</v>
      </c>
      <c r="J130" s="25" t="e">
        <f>I130/H130</f>
        <v>#DIV/0!</v>
      </c>
    </row>
    <row r="131" spans="1:10" ht="69" customHeight="1">
      <c r="A131" s="30" t="s">
        <v>0</v>
      </c>
      <c r="B131" s="113" t="s">
        <v>0</v>
      </c>
      <c r="C131" s="121"/>
      <c r="D131" s="64" t="s">
        <v>127</v>
      </c>
      <c r="E131" s="243" t="s">
        <v>245</v>
      </c>
      <c r="F131" s="244"/>
      <c r="G131" s="65">
        <v>660000</v>
      </c>
      <c r="H131" s="66">
        <v>660000</v>
      </c>
      <c r="I131" s="97">
        <v>0</v>
      </c>
      <c r="J131" s="25">
        <f>I131/H131</f>
        <v>0</v>
      </c>
    </row>
    <row r="132" spans="1:10" s="7" customFormat="1" ht="69" customHeight="1">
      <c r="A132" s="112"/>
      <c r="B132" s="113"/>
      <c r="C132" s="145"/>
      <c r="D132" s="75" t="s">
        <v>236</v>
      </c>
      <c r="E132" s="211" t="s">
        <v>237</v>
      </c>
      <c r="F132" s="284"/>
      <c r="G132" s="79">
        <v>3800000</v>
      </c>
      <c r="H132" s="123">
        <v>0</v>
      </c>
      <c r="I132" s="41">
        <v>0</v>
      </c>
      <c r="J132" s="25">
        <v>0</v>
      </c>
    </row>
    <row r="133" spans="1:10" s="12" customFormat="1" ht="12" customHeight="1">
      <c r="A133" s="36" t="s">
        <v>0</v>
      </c>
      <c r="B133" s="279" t="s">
        <v>129</v>
      </c>
      <c r="C133" s="279"/>
      <c r="D133" s="320" t="s">
        <v>0</v>
      </c>
      <c r="E133" s="321" t="s">
        <v>130</v>
      </c>
      <c r="F133" s="300"/>
      <c r="G133" s="322">
        <f>SUM(G134:G136)</f>
        <v>1000</v>
      </c>
      <c r="H133" s="194">
        <f>SUM(H134:H136)</f>
        <v>67027</v>
      </c>
      <c r="I133" s="111">
        <f>SUM(I134:I136)</f>
        <v>35675.58</v>
      </c>
      <c r="J133" s="22">
        <f>I133/H133</f>
        <v>0.5322568517164725</v>
      </c>
    </row>
    <row r="134" spans="1:10" ht="26.25" customHeight="1">
      <c r="A134" s="30" t="s">
        <v>0</v>
      </c>
      <c r="B134" s="204" t="s">
        <v>0</v>
      </c>
      <c r="C134" s="205"/>
      <c r="D134" s="38" t="s">
        <v>131</v>
      </c>
      <c r="E134" s="227" t="s">
        <v>227</v>
      </c>
      <c r="F134" s="228"/>
      <c r="G134" s="35">
        <v>1000</v>
      </c>
      <c r="H134" s="39">
        <v>1000</v>
      </c>
      <c r="I134" s="35">
        <v>2663</v>
      </c>
      <c r="J134" s="23">
        <f>I134/H134</f>
        <v>2.663</v>
      </c>
    </row>
    <row r="135" spans="1:10" s="2" customFormat="1" ht="12.75">
      <c r="A135" s="30"/>
      <c r="B135" s="239"/>
      <c r="C135" s="242"/>
      <c r="D135" s="64" t="s">
        <v>36</v>
      </c>
      <c r="E135" s="243" t="s">
        <v>37</v>
      </c>
      <c r="F135" s="244"/>
      <c r="G135" s="65">
        <v>0</v>
      </c>
      <c r="H135" s="66">
        <v>0</v>
      </c>
      <c r="I135" s="65">
        <v>0.58</v>
      </c>
      <c r="J135" s="25">
        <v>0</v>
      </c>
    </row>
    <row r="136" spans="1:10" ht="54.75" customHeight="1">
      <c r="A136" s="30" t="s">
        <v>0</v>
      </c>
      <c r="B136" s="206" t="s">
        <v>0</v>
      </c>
      <c r="C136" s="207"/>
      <c r="D136" s="40" t="s">
        <v>132</v>
      </c>
      <c r="E136" s="211" t="s">
        <v>274</v>
      </c>
      <c r="F136" s="212"/>
      <c r="G136" s="41">
        <v>0</v>
      </c>
      <c r="H136" s="42">
        <v>66027</v>
      </c>
      <c r="I136" s="41">
        <v>33012</v>
      </c>
      <c r="J136" s="24">
        <f aca="true" t="shared" si="7" ref="J136:J151">I136/H136</f>
        <v>0.4999772820209914</v>
      </c>
    </row>
    <row r="137" spans="1:10" s="12" customFormat="1" ht="12" customHeight="1">
      <c r="A137" s="36" t="s">
        <v>0</v>
      </c>
      <c r="B137" s="264" t="s">
        <v>134</v>
      </c>
      <c r="C137" s="264"/>
      <c r="D137" s="43" t="s">
        <v>0</v>
      </c>
      <c r="E137" s="265" t="s">
        <v>135</v>
      </c>
      <c r="F137" s="278"/>
      <c r="G137" s="98">
        <f>SUM(G138:G144)</f>
        <v>54800</v>
      </c>
      <c r="H137" s="98">
        <f>SUM(H138:H144)</f>
        <v>492665</v>
      </c>
      <c r="I137" s="98">
        <f>SUM(I138:I144)</f>
        <v>276186</v>
      </c>
      <c r="J137" s="99">
        <f t="shared" si="7"/>
        <v>0.5605959424761248</v>
      </c>
    </row>
    <row r="138" spans="1:10" ht="27" customHeight="1">
      <c r="A138" s="30" t="s">
        <v>0</v>
      </c>
      <c r="B138" s="204" t="s">
        <v>0</v>
      </c>
      <c r="C138" s="205"/>
      <c r="D138" s="38" t="s">
        <v>131</v>
      </c>
      <c r="E138" s="227" t="s">
        <v>227</v>
      </c>
      <c r="F138" s="228"/>
      <c r="G138" s="35">
        <v>49800</v>
      </c>
      <c r="H138" s="39">
        <v>49800</v>
      </c>
      <c r="I138" s="35">
        <v>46909</v>
      </c>
      <c r="J138" s="23">
        <f t="shared" si="7"/>
        <v>0.9419477911646587</v>
      </c>
    </row>
    <row r="139" spans="1:10" s="7" customFormat="1" ht="27" customHeight="1">
      <c r="A139" s="135"/>
      <c r="B139" s="135"/>
      <c r="C139" s="136"/>
      <c r="D139" s="64" t="s">
        <v>20</v>
      </c>
      <c r="E139" s="137" t="s">
        <v>21</v>
      </c>
      <c r="F139" s="133"/>
      <c r="G139" s="65">
        <v>0</v>
      </c>
      <c r="H139" s="66">
        <v>0</v>
      </c>
      <c r="I139" s="65">
        <v>1453.44</v>
      </c>
      <c r="J139" s="25" t="s">
        <v>214</v>
      </c>
    </row>
    <row r="140" spans="1:10" ht="12" customHeight="1">
      <c r="A140" s="30" t="s">
        <v>0</v>
      </c>
      <c r="B140" s="239" t="s">
        <v>0</v>
      </c>
      <c r="C140" s="242"/>
      <c r="D140" s="64" t="s">
        <v>36</v>
      </c>
      <c r="E140" s="243" t="s">
        <v>37</v>
      </c>
      <c r="F140" s="244"/>
      <c r="G140" s="65">
        <v>0</v>
      </c>
      <c r="H140" s="66">
        <v>0</v>
      </c>
      <c r="I140" s="65">
        <v>26.97</v>
      </c>
      <c r="J140" s="25" t="s">
        <v>214</v>
      </c>
    </row>
    <row r="141" spans="1:10" ht="12" customHeight="1" hidden="1">
      <c r="A141" s="30" t="s">
        <v>0</v>
      </c>
      <c r="B141" s="239" t="s">
        <v>0</v>
      </c>
      <c r="C141" s="242"/>
      <c r="D141" s="64" t="s">
        <v>136</v>
      </c>
      <c r="E141" s="243" t="s">
        <v>137</v>
      </c>
      <c r="F141" s="244"/>
      <c r="G141" s="65">
        <v>0</v>
      </c>
      <c r="H141" s="66">
        <v>0</v>
      </c>
      <c r="I141" s="65">
        <v>0</v>
      </c>
      <c r="J141" s="25" t="e">
        <f t="shared" si="7"/>
        <v>#DIV/0!</v>
      </c>
    </row>
    <row r="142" spans="1:10" ht="12" customHeight="1">
      <c r="A142" s="30" t="s">
        <v>0</v>
      </c>
      <c r="B142" s="239" t="s">
        <v>0</v>
      </c>
      <c r="C142" s="242"/>
      <c r="D142" s="64" t="s">
        <v>8</v>
      </c>
      <c r="E142" s="243" t="s">
        <v>9</v>
      </c>
      <c r="F142" s="244"/>
      <c r="G142" s="65">
        <v>5000</v>
      </c>
      <c r="H142" s="66">
        <v>5000</v>
      </c>
      <c r="I142" s="78">
        <v>4246.43</v>
      </c>
      <c r="J142" s="25">
        <f t="shared" si="7"/>
        <v>0.8492860000000001</v>
      </c>
    </row>
    <row r="143" spans="1:10" ht="56.25" customHeight="1">
      <c r="A143" s="30" t="s">
        <v>0</v>
      </c>
      <c r="B143" s="239" t="s">
        <v>0</v>
      </c>
      <c r="C143" s="240"/>
      <c r="D143" s="74" t="s">
        <v>132</v>
      </c>
      <c r="E143" s="243" t="s">
        <v>274</v>
      </c>
      <c r="F143" s="257"/>
      <c r="G143" s="78">
        <v>0</v>
      </c>
      <c r="H143" s="203">
        <v>437865</v>
      </c>
      <c r="I143" s="78">
        <v>218929</v>
      </c>
      <c r="J143" s="25">
        <f t="shared" si="7"/>
        <v>0.4999920066687221</v>
      </c>
    </row>
    <row r="144" spans="1:10" s="7" customFormat="1" ht="67.5" customHeight="1">
      <c r="A144" s="135"/>
      <c r="B144" s="315"/>
      <c r="C144" s="315"/>
      <c r="D144" s="40" t="s">
        <v>220</v>
      </c>
      <c r="E144" s="316" t="s">
        <v>257</v>
      </c>
      <c r="F144" s="316"/>
      <c r="G144" s="41">
        <v>0</v>
      </c>
      <c r="H144" s="42">
        <v>0</v>
      </c>
      <c r="I144" s="41">
        <v>4621.16</v>
      </c>
      <c r="J144" s="24" t="s">
        <v>214</v>
      </c>
    </row>
    <row r="145" spans="1:10" s="12" customFormat="1" ht="12" customHeight="1">
      <c r="A145" s="36" t="s">
        <v>0</v>
      </c>
      <c r="B145" s="213" t="s">
        <v>138</v>
      </c>
      <c r="C145" s="213"/>
      <c r="D145" s="80" t="s">
        <v>0</v>
      </c>
      <c r="E145" s="238" t="s">
        <v>139</v>
      </c>
      <c r="F145" s="238"/>
      <c r="G145" s="44">
        <f>G146</f>
        <v>0</v>
      </c>
      <c r="H145" s="44">
        <f>H146</f>
        <v>13900</v>
      </c>
      <c r="I145" s="44">
        <f>I146</f>
        <v>6948</v>
      </c>
      <c r="J145" s="28">
        <f t="shared" si="7"/>
        <v>0.49985611510791367</v>
      </c>
    </row>
    <row r="146" spans="1:10" ht="54" customHeight="1">
      <c r="A146" s="52" t="s">
        <v>0</v>
      </c>
      <c r="B146" s="237" t="s">
        <v>0</v>
      </c>
      <c r="C146" s="237"/>
      <c r="D146" s="53" t="s">
        <v>132</v>
      </c>
      <c r="E146" s="226" t="s">
        <v>274</v>
      </c>
      <c r="F146" s="226"/>
      <c r="G146" s="54">
        <v>0</v>
      </c>
      <c r="H146" s="55">
        <v>13900</v>
      </c>
      <c r="I146" s="56">
        <v>6948</v>
      </c>
      <c r="J146" s="26">
        <f t="shared" si="7"/>
        <v>0.49985611510791367</v>
      </c>
    </row>
    <row r="147" spans="1:10" s="12" customFormat="1" ht="12" customHeight="1">
      <c r="A147" s="36" t="s">
        <v>0</v>
      </c>
      <c r="B147" s="254" t="s">
        <v>140</v>
      </c>
      <c r="C147" s="254"/>
      <c r="D147" s="31" t="s">
        <v>0</v>
      </c>
      <c r="E147" s="255" t="s">
        <v>141</v>
      </c>
      <c r="F147" s="255"/>
      <c r="G147" s="32">
        <f>G148</f>
        <v>57000</v>
      </c>
      <c r="H147" s="32">
        <f>H148</f>
        <v>57000</v>
      </c>
      <c r="I147" s="32">
        <f>I148</f>
        <v>28353</v>
      </c>
      <c r="J147" s="22">
        <f t="shared" si="7"/>
        <v>0.49742105263157893</v>
      </c>
    </row>
    <row r="148" spans="1:10" ht="12" customHeight="1">
      <c r="A148" s="52" t="s">
        <v>0</v>
      </c>
      <c r="B148" s="237" t="s">
        <v>0</v>
      </c>
      <c r="C148" s="237"/>
      <c r="D148" s="53" t="s">
        <v>142</v>
      </c>
      <c r="E148" s="226" t="s">
        <v>143</v>
      </c>
      <c r="F148" s="226"/>
      <c r="G148" s="54">
        <v>57000</v>
      </c>
      <c r="H148" s="55">
        <v>57000</v>
      </c>
      <c r="I148" s="56">
        <v>28353</v>
      </c>
      <c r="J148" s="26">
        <f t="shared" si="7"/>
        <v>0.49742105263157893</v>
      </c>
    </row>
    <row r="149" spans="1:10" s="12" customFormat="1" ht="51.75" customHeight="1">
      <c r="A149" s="36" t="s">
        <v>0</v>
      </c>
      <c r="B149" s="254" t="s">
        <v>144</v>
      </c>
      <c r="C149" s="254"/>
      <c r="D149" s="31" t="s">
        <v>0</v>
      </c>
      <c r="E149" s="255" t="s">
        <v>145</v>
      </c>
      <c r="F149" s="255"/>
      <c r="G149" s="32">
        <f>G150</f>
        <v>0</v>
      </c>
      <c r="H149" s="32">
        <f>H150</f>
        <v>183251.66</v>
      </c>
      <c r="I149" s="32">
        <f>I150</f>
        <v>183251.66</v>
      </c>
      <c r="J149" s="22">
        <f t="shared" si="7"/>
        <v>1</v>
      </c>
    </row>
    <row r="150" spans="1:10" ht="78" customHeight="1">
      <c r="A150" s="52" t="s">
        <v>0</v>
      </c>
      <c r="B150" s="237" t="s">
        <v>0</v>
      </c>
      <c r="C150" s="237"/>
      <c r="D150" s="53" t="s">
        <v>14</v>
      </c>
      <c r="E150" s="226" t="s">
        <v>269</v>
      </c>
      <c r="F150" s="226"/>
      <c r="G150" s="54">
        <v>0</v>
      </c>
      <c r="H150" s="55">
        <v>183251.66</v>
      </c>
      <c r="I150" s="56">
        <v>183251.66</v>
      </c>
      <c r="J150" s="26">
        <f t="shared" si="7"/>
        <v>1</v>
      </c>
    </row>
    <row r="151" spans="1:10" s="12" customFormat="1" ht="12" customHeight="1">
      <c r="A151" s="36" t="s">
        <v>0</v>
      </c>
      <c r="B151" s="230" t="s">
        <v>146</v>
      </c>
      <c r="C151" s="230"/>
      <c r="D151" s="63" t="s">
        <v>0</v>
      </c>
      <c r="E151" s="236" t="s">
        <v>11</v>
      </c>
      <c r="F151" s="236"/>
      <c r="G151" s="72">
        <f>SUM(G152:G153)</f>
        <v>186695.03</v>
      </c>
      <c r="H151" s="72">
        <f>SUM(H152:H153)</f>
        <v>186695.03</v>
      </c>
      <c r="I151" s="72">
        <f>SUM(I152:I153)</f>
        <v>186695.03</v>
      </c>
      <c r="J151" s="27">
        <f t="shared" si="7"/>
        <v>1</v>
      </c>
    </row>
    <row r="152" spans="1:10" ht="99" customHeight="1">
      <c r="A152" s="30" t="s">
        <v>0</v>
      </c>
      <c r="B152" s="204" t="s">
        <v>0</v>
      </c>
      <c r="C152" s="205"/>
      <c r="D152" s="38" t="s">
        <v>125</v>
      </c>
      <c r="E152" s="227" t="s">
        <v>244</v>
      </c>
      <c r="F152" s="228"/>
      <c r="G152" s="35">
        <v>167127.08</v>
      </c>
      <c r="H152" s="39">
        <v>167127.08</v>
      </c>
      <c r="I152" s="35">
        <v>167127.08</v>
      </c>
      <c r="J152" s="23">
        <f aca="true" t="shared" si="8" ref="J152:J168">I152/H152</f>
        <v>1</v>
      </c>
    </row>
    <row r="153" spans="1:10" ht="92.25" customHeight="1">
      <c r="A153" s="30" t="s">
        <v>0</v>
      </c>
      <c r="B153" s="206" t="s">
        <v>0</v>
      </c>
      <c r="C153" s="207"/>
      <c r="D153" s="40" t="s">
        <v>126</v>
      </c>
      <c r="E153" s="211" t="s">
        <v>244</v>
      </c>
      <c r="F153" s="212"/>
      <c r="G153" s="41">
        <v>19567.95</v>
      </c>
      <c r="H153" s="42">
        <v>19567.95</v>
      </c>
      <c r="I153" s="41">
        <v>19567.95</v>
      </c>
      <c r="J153" s="24">
        <f t="shared" si="8"/>
        <v>1</v>
      </c>
    </row>
    <row r="154" spans="1:10" s="7" customFormat="1" ht="12" customHeight="1">
      <c r="A154" s="48">
        <v>851</v>
      </c>
      <c r="B154" s="210" t="s">
        <v>0</v>
      </c>
      <c r="C154" s="210"/>
      <c r="D154" s="49" t="s">
        <v>0</v>
      </c>
      <c r="E154" s="217" t="s">
        <v>266</v>
      </c>
      <c r="F154" s="217"/>
      <c r="G154" s="71">
        <f aca="true" t="shared" si="9" ref="G154:I155">G155</f>
        <v>0</v>
      </c>
      <c r="H154" s="71">
        <f t="shared" si="9"/>
        <v>10700</v>
      </c>
      <c r="I154" s="71">
        <f t="shared" si="9"/>
        <v>10700</v>
      </c>
      <c r="J154" s="18">
        <f>I154/H154</f>
        <v>1</v>
      </c>
    </row>
    <row r="155" spans="1:10" s="12" customFormat="1" ht="12" customHeight="1">
      <c r="A155" s="126"/>
      <c r="B155" s="214">
        <v>85195</v>
      </c>
      <c r="C155" s="214"/>
      <c r="D155" s="148"/>
      <c r="E155" s="233" t="s">
        <v>11</v>
      </c>
      <c r="F155" s="233"/>
      <c r="G155" s="34">
        <f t="shared" si="9"/>
        <v>0</v>
      </c>
      <c r="H155" s="34">
        <f t="shared" si="9"/>
        <v>10700</v>
      </c>
      <c r="I155" s="34">
        <f t="shared" si="9"/>
        <v>10700</v>
      </c>
      <c r="J155" s="28">
        <f t="shared" si="8"/>
        <v>1</v>
      </c>
    </row>
    <row r="156" spans="1:10" s="7" customFormat="1" ht="12" customHeight="1">
      <c r="A156" s="135"/>
      <c r="B156" s="215"/>
      <c r="C156" s="215"/>
      <c r="D156" s="117" t="s">
        <v>8</v>
      </c>
      <c r="E156" s="216" t="s">
        <v>9</v>
      </c>
      <c r="F156" s="216"/>
      <c r="G156" s="56">
        <v>0</v>
      </c>
      <c r="H156" s="116">
        <v>10700</v>
      </c>
      <c r="I156" s="56">
        <v>10700</v>
      </c>
      <c r="J156" s="24">
        <f t="shared" si="8"/>
        <v>1</v>
      </c>
    </row>
    <row r="157" spans="1:10" ht="12" customHeight="1">
      <c r="A157" s="191" t="s">
        <v>147</v>
      </c>
      <c r="B157" s="277" t="s">
        <v>0</v>
      </c>
      <c r="C157" s="277"/>
      <c r="D157" s="49" t="s">
        <v>0</v>
      </c>
      <c r="E157" s="217" t="s">
        <v>148</v>
      </c>
      <c r="F157" s="217"/>
      <c r="G157" s="71">
        <f>G160+G162+G166+G169+G174+G176+G178+G158</f>
        <v>770400</v>
      </c>
      <c r="H157" s="71">
        <f>H160+H162+H166+H169+H174+H176+H178+H158+H164</f>
        <v>856505</v>
      </c>
      <c r="I157" s="71">
        <f>I160+I162+I166+I169+I174+I176+I178+I158+I164</f>
        <v>406221.42</v>
      </c>
      <c r="J157" s="18">
        <f t="shared" si="8"/>
        <v>0.4742779318276017</v>
      </c>
    </row>
    <row r="158" spans="1:10" s="12" customFormat="1" ht="12" customHeight="1" hidden="1">
      <c r="A158" s="36"/>
      <c r="B158" s="214">
        <v>85202</v>
      </c>
      <c r="C158" s="214"/>
      <c r="D158" s="31"/>
      <c r="E158" s="208" t="s">
        <v>222</v>
      </c>
      <c r="F158" s="209"/>
      <c r="G158" s="32">
        <f>G159</f>
        <v>0</v>
      </c>
      <c r="H158" s="32">
        <f>H159</f>
        <v>0</v>
      </c>
      <c r="I158" s="32">
        <f>I159</f>
        <v>0</v>
      </c>
      <c r="J158" s="22">
        <v>0</v>
      </c>
    </row>
    <row r="159" spans="1:10" s="5" customFormat="1" ht="12" customHeight="1" hidden="1">
      <c r="A159" s="36"/>
      <c r="B159" s="215"/>
      <c r="C159" s="215"/>
      <c r="D159" s="85" t="s">
        <v>136</v>
      </c>
      <c r="E159" s="234" t="s">
        <v>137</v>
      </c>
      <c r="F159" s="235"/>
      <c r="G159" s="54">
        <v>0</v>
      </c>
      <c r="H159" s="100">
        <v>0</v>
      </c>
      <c r="I159" s="101">
        <v>0</v>
      </c>
      <c r="J159" s="26">
        <v>0</v>
      </c>
    </row>
    <row r="160" spans="1:10" s="12" customFormat="1" ht="63" customHeight="1">
      <c r="A160" s="36" t="s">
        <v>0</v>
      </c>
      <c r="B160" s="213" t="s">
        <v>149</v>
      </c>
      <c r="C160" s="213"/>
      <c r="D160" s="31" t="s">
        <v>0</v>
      </c>
      <c r="E160" s="255" t="s">
        <v>150</v>
      </c>
      <c r="F160" s="255"/>
      <c r="G160" s="32">
        <f>G161</f>
        <v>33600</v>
      </c>
      <c r="H160" s="32">
        <f>H161</f>
        <v>33600</v>
      </c>
      <c r="I160" s="32">
        <f>I161</f>
        <v>14420</v>
      </c>
      <c r="J160" s="22">
        <f t="shared" si="8"/>
        <v>0.42916666666666664</v>
      </c>
    </row>
    <row r="161" spans="1:10" ht="53.25" customHeight="1">
      <c r="A161" s="52" t="s">
        <v>0</v>
      </c>
      <c r="B161" s="237" t="s">
        <v>0</v>
      </c>
      <c r="C161" s="237"/>
      <c r="D161" s="53" t="s">
        <v>132</v>
      </c>
      <c r="E161" s="226" t="s">
        <v>274</v>
      </c>
      <c r="F161" s="226"/>
      <c r="G161" s="54">
        <v>33600</v>
      </c>
      <c r="H161" s="55">
        <v>33600</v>
      </c>
      <c r="I161" s="56">
        <v>14420</v>
      </c>
      <c r="J161" s="26">
        <f t="shared" si="8"/>
        <v>0.42916666666666664</v>
      </c>
    </row>
    <row r="162" spans="1:10" s="12" customFormat="1" ht="42" customHeight="1">
      <c r="A162" s="36" t="s">
        <v>0</v>
      </c>
      <c r="B162" s="254" t="s">
        <v>151</v>
      </c>
      <c r="C162" s="254"/>
      <c r="D162" s="31" t="s">
        <v>0</v>
      </c>
      <c r="E162" s="255" t="s">
        <v>152</v>
      </c>
      <c r="F162" s="255"/>
      <c r="G162" s="32">
        <f>G163</f>
        <v>96800</v>
      </c>
      <c r="H162" s="32">
        <f>H163</f>
        <v>100000</v>
      </c>
      <c r="I162" s="32">
        <f>I163</f>
        <v>48000</v>
      </c>
      <c r="J162" s="22">
        <f t="shared" si="8"/>
        <v>0.48</v>
      </c>
    </row>
    <row r="163" spans="1:10" ht="51.75" customHeight="1">
      <c r="A163" s="52" t="s">
        <v>0</v>
      </c>
      <c r="B163" s="219" t="s">
        <v>0</v>
      </c>
      <c r="C163" s="219"/>
      <c r="D163" s="53" t="s">
        <v>132</v>
      </c>
      <c r="E163" s="226" t="s">
        <v>274</v>
      </c>
      <c r="F163" s="226"/>
      <c r="G163" s="54">
        <v>96800</v>
      </c>
      <c r="H163" s="55">
        <v>100000</v>
      </c>
      <c r="I163" s="56">
        <v>48000</v>
      </c>
      <c r="J163" s="26">
        <f t="shared" si="8"/>
        <v>0.48</v>
      </c>
    </row>
    <row r="164" spans="1:10" s="12" customFormat="1" ht="12" customHeight="1">
      <c r="A164" s="126"/>
      <c r="B164" s="317">
        <v>85215</v>
      </c>
      <c r="C164" s="317"/>
      <c r="D164" s="63"/>
      <c r="E164" s="208" t="s">
        <v>259</v>
      </c>
      <c r="F164" s="209"/>
      <c r="G164" s="32">
        <f>G165</f>
        <v>0</v>
      </c>
      <c r="H164" s="160">
        <f>H165</f>
        <v>26765</v>
      </c>
      <c r="I164" s="159">
        <f>I165</f>
        <v>0</v>
      </c>
      <c r="J164" s="22">
        <f t="shared" si="8"/>
        <v>0</v>
      </c>
    </row>
    <row r="165" spans="1:10" s="7" customFormat="1" ht="69" customHeight="1">
      <c r="A165" s="135"/>
      <c r="B165" s="215"/>
      <c r="C165" s="215"/>
      <c r="D165" s="117" t="s">
        <v>258</v>
      </c>
      <c r="E165" s="318" t="s">
        <v>260</v>
      </c>
      <c r="F165" s="235"/>
      <c r="G165" s="54">
        <v>0</v>
      </c>
      <c r="H165" s="125">
        <v>26765</v>
      </c>
      <c r="I165" s="47">
        <v>0</v>
      </c>
      <c r="J165" s="26">
        <f t="shared" si="8"/>
        <v>0</v>
      </c>
    </row>
    <row r="166" spans="1:10" s="12" customFormat="1" ht="12" customHeight="1">
      <c r="A166" s="36" t="s">
        <v>0</v>
      </c>
      <c r="B166" s="264" t="s">
        <v>153</v>
      </c>
      <c r="C166" s="264"/>
      <c r="D166" s="80" t="s">
        <v>0</v>
      </c>
      <c r="E166" s="255" t="s">
        <v>154</v>
      </c>
      <c r="F166" s="255"/>
      <c r="G166" s="32">
        <f>G168+G167</f>
        <v>324000</v>
      </c>
      <c r="H166" s="32">
        <f>H168+H167</f>
        <v>354000</v>
      </c>
      <c r="I166" s="32">
        <f>I168+I167</f>
        <v>168503.7</v>
      </c>
      <c r="J166" s="22">
        <f t="shared" si="8"/>
        <v>0.4759991525423729</v>
      </c>
    </row>
    <row r="167" spans="1:10" s="151" customFormat="1" ht="12" customHeight="1">
      <c r="A167" s="135"/>
      <c r="B167" s="204" t="s">
        <v>0</v>
      </c>
      <c r="C167" s="205"/>
      <c r="D167" s="172" t="s">
        <v>136</v>
      </c>
      <c r="E167" s="234" t="s">
        <v>137</v>
      </c>
      <c r="F167" s="235"/>
      <c r="G167" s="54">
        <v>0</v>
      </c>
      <c r="H167" s="150">
        <v>0</v>
      </c>
      <c r="I167" s="47">
        <v>203.7</v>
      </c>
      <c r="J167" s="22" t="s">
        <v>214</v>
      </c>
    </row>
    <row r="168" spans="1:10" ht="53.25" customHeight="1">
      <c r="A168" s="61" t="s">
        <v>0</v>
      </c>
      <c r="B168" s="224"/>
      <c r="C168" s="225"/>
      <c r="D168" s="85" t="s">
        <v>132</v>
      </c>
      <c r="E168" s="226" t="s">
        <v>274</v>
      </c>
      <c r="F168" s="274"/>
      <c r="G168" s="174">
        <v>324000</v>
      </c>
      <c r="H168" s="153">
        <v>354000</v>
      </c>
      <c r="I168" s="152">
        <v>168300</v>
      </c>
      <c r="J168" s="26">
        <f t="shared" si="8"/>
        <v>0.4754237288135593</v>
      </c>
    </row>
    <row r="169" spans="1:10" s="12" customFormat="1" ht="12" customHeight="1">
      <c r="A169" s="143" t="s">
        <v>0</v>
      </c>
      <c r="B169" s="245" t="s">
        <v>155</v>
      </c>
      <c r="C169" s="275"/>
      <c r="D169" s="176" t="s">
        <v>0</v>
      </c>
      <c r="E169" s="276" t="s">
        <v>156</v>
      </c>
      <c r="F169" s="269"/>
      <c r="G169" s="175">
        <f>SUM(G170:G173)</f>
        <v>196300</v>
      </c>
      <c r="H169" s="175">
        <f>SUM(H170:H173)</f>
        <v>205740</v>
      </c>
      <c r="I169" s="175">
        <f>SUM(I170:I173)</f>
        <v>108216.62</v>
      </c>
      <c r="J169" s="27">
        <f aca="true" t="shared" si="10" ref="J169:J181">I169/H169</f>
        <v>0.5259872654807037</v>
      </c>
    </row>
    <row r="170" spans="1:10" s="151" customFormat="1" ht="12.75">
      <c r="A170" s="61"/>
      <c r="B170" s="204"/>
      <c r="C170" s="205"/>
      <c r="D170" s="38" t="s">
        <v>136</v>
      </c>
      <c r="E170" s="301" t="s">
        <v>137</v>
      </c>
      <c r="F170" s="228"/>
      <c r="G170" s="65">
        <v>0</v>
      </c>
      <c r="H170" s="65">
        <v>0</v>
      </c>
      <c r="I170" s="47">
        <v>380.62</v>
      </c>
      <c r="J170" s="23" t="s">
        <v>214</v>
      </c>
    </row>
    <row r="171" spans="1:10" ht="12" customHeight="1" hidden="1">
      <c r="A171" s="61" t="s">
        <v>0</v>
      </c>
      <c r="B171" s="239" t="s">
        <v>0</v>
      </c>
      <c r="C171" s="242"/>
      <c r="D171" s="105" t="s">
        <v>36</v>
      </c>
      <c r="E171" s="243" t="s">
        <v>37</v>
      </c>
      <c r="F171" s="244"/>
      <c r="G171" s="35">
        <v>0</v>
      </c>
      <c r="H171" s="39">
        <v>0</v>
      </c>
      <c r="I171" s="96">
        <v>0</v>
      </c>
      <c r="J171" s="23" t="e">
        <f t="shared" si="10"/>
        <v>#DIV/0!</v>
      </c>
    </row>
    <row r="172" spans="1:10" ht="79.5" customHeight="1">
      <c r="A172" s="30" t="s">
        <v>0</v>
      </c>
      <c r="B172" s="239" t="s">
        <v>0</v>
      </c>
      <c r="C172" s="242"/>
      <c r="D172" s="64" t="s">
        <v>14</v>
      </c>
      <c r="E172" s="243" t="s">
        <v>269</v>
      </c>
      <c r="F172" s="244"/>
      <c r="G172" s="65">
        <v>0</v>
      </c>
      <c r="H172" s="66">
        <v>9440</v>
      </c>
      <c r="I172" s="97">
        <v>9436</v>
      </c>
      <c r="J172" s="25">
        <f t="shared" si="10"/>
        <v>0.9995762711864407</v>
      </c>
    </row>
    <row r="173" spans="1:10" ht="51" customHeight="1">
      <c r="A173" s="30" t="s">
        <v>0</v>
      </c>
      <c r="B173" s="206" t="s">
        <v>0</v>
      </c>
      <c r="C173" s="207"/>
      <c r="D173" s="40" t="s">
        <v>132</v>
      </c>
      <c r="E173" s="211" t="s">
        <v>274</v>
      </c>
      <c r="F173" s="212"/>
      <c r="G173" s="41">
        <v>196300</v>
      </c>
      <c r="H173" s="42">
        <v>196300</v>
      </c>
      <c r="I173" s="41">
        <v>98400</v>
      </c>
      <c r="J173" s="24">
        <f t="shared" si="10"/>
        <v>0.5012735608762099</v>
      </c>
    </row>
    <row r="174" spans="1:10" s="12" customFormat="1" ht="24.75" customHeight="1">
      <c r="A174" s="36" t="s">
        <v>0</v>
      </c>
      <c r="B174" s="213" t="s">
        <v>157</v>
      </c>
      <c r="C174" s="213"/>
      <c r="D174" s="80" t="s">
        <v>0</v>
      </c>
      <c r="E174" s="238" t="s">
        <v>158</v>
      </c>
      <c r="F174" s="238"/>
      <c r="G174" s="44">
        <f>G175</f>
        <v>50000</v>
      </c>
      <c r="H174" s="44">
        <f>H175</f>
        <v>50000</v>
      </c>
      <c r="I174" s="44">
        <f>I175</f>
        <v>27181.1</v>
      </c>
      <c r="J174" s="28">
        <f t="shared" si="10"/>
        <v>0.5436219999999999</v>
      </c>
    </row>
    <row r="175" spans="1:10" ht="12" customHeight="1">
      <c r="A175" s="52" t="s">
        <v>0</v>
      </c>
      <c r="B175" s="237" t="s">
        <v>0</v>
      </c>
      <c r="C175" s="237"/>
      <c r="D175" s="53" t="s">
        <v>142</v>
      </c>
      <c r="E175" s="226" t="s">
        <v>143</v>
      </c>
      <c r="F175" s="226"/>
      <c r="G175" s="54">
        <v>50000</v>
      </c>
      <c r="H175" s="55">
        <v>50000</v>
      </c>
      <c r="I175" s="56">
        <v>27181.1</v>
      </c>
      <c r="J175" s="26">
        <f t="shared" si="10"/>
        <v>0.5436219999999999</v>
      </c>
    </row>
    <row r="176" spans="1:10" s="12" customFormat="1" ht="12" customHeight="1">
      <c r="A176" s="36" t="s">
        <v>0</v>
      </c>
      <c r="B176" s="254" t="s">
        <v>159</v>
      </c>
      <c r="C176" s="254"/>
      <c r="D176" s="31" t="s">
        <v>0</v>
      </c>
      <c r="E176" s="255" t="s">
        <v>160</v>
      </c>
      <c r="F176" s="255"/>
      <c r="G176" s="32">
        <f>G177</f>
        <v>69700</v>
      </c>
      <c r="H176" s="32">
        <f>H177</f>
        <v>86400</v>
      </c>
      <c r="I176" s="32">
        <f>I177</f>
        <v>39900</v>
      </c>
      <c r="J176" s="22">
        <f t="shared" si="10"/>
        <v>0.4618055555555556</v>
      </c>
    </row>
    <row r="177" spans="1:10" ht="56.25" customHeight="1">
      <c r="A177" s="52" t="s">
        <v>0</v>
      </c>
      <c r="B177" s="237" t="s">
        <v>0</v>
      </c>
      <c r="C177" s="237"/>
      <c r="D177" s="53" t="s">
        <v>132</v>
      </c>
      <c r="E177" s="226" t="s">
        <v>274</v>
      </c>
      <c r="F177" s="226"/>
      <c r="G177" s="54">
        <v>69700</v>
      </c>
      <c r="H177" s="55">
        <v>86400</v>
      </c>
      <c r="I177" s="56">
        <v>39900</v>
      </c>
      <c r="J177" s="26">
        <f t="shared" si="10"/>
        <v>0.4618055555555556</v>
      </c>
    </row>
    <row r="178" spans="1:10" s="12" customFormat="1" ht="12" customHeight="1" hidden="1">
      <c r="A178" s="36" t="s">
        <v>0</v>
      </c>
      <c r="B178" s="254" t="s">
        <v>161</v>
      </c>
      <c r="C178" s="254"/>
      <c r="D178" s="31" t="s">
        <v>0</v>
      </c>
      <c r="E178" s="255" t="s">
        <v>11</v>
      </c>
      <c r="F178" s="255"/>
      <c r="G178" s="32">
        <f>G179</f>
        <v>0</v>
      </c>
      <c r="H178" s="32">
        <f>H179</f>
        <v>0</v>
      </c>
      <c r="I178" s="32">
        <f>I179</f>
        <v>0</v>
      </c>
      <c r="J178" s="22" t="e">
        <f t="shared" si="10"/>
        <v>#DIV/0!</v>
      </c>
    </row>
    <row r="179" spans="1:10" ht="57" customHeight="1" hidden="1">
      <c r="A179" s="52" t="s">
        <v>0</v>
      </c>
      <c r="B179" s="237" t="s">
        <v>0</v>
      </c>
      <c r="C179" s="237"/>
      <c r="D179" s="53" t="s">
        <v>132</v>
      </c>
      <c r="E179" s="226" t="s">
        <v>133</v>
      </c>
      <c r="F179" s="226"/>
      <c r="G179" s="54">
        <v>0</v>
      </c>
      <c r="H179" s="55">
        <v>0</v>
      </c>
      <c r="I179" s="56">
        <v>0</v>
      </c>
      <c r="J179" s="26" t="e">
        <f t="shared" si="10"/>
        <v>#DIV/0!</v>
      </c>
    </row>
    <row r="180" spans="1:10" ht="12" customHeight="1">
      <c r="A180" s="48" t="s">
        <v>162</v>
      </c>
      <c r="B180" s="273" t="s">
        <v>0</v>
      </c>
      <c r="C180" s="273"/>
      <c r="D180" s="58" t="s">
        <v>0</v>
      </c>
      <c r="E180" s="253" t="s">
        <v>163</v>
      </c>
      <c r="F180" s="253"/>
      <c r="G180" s="76">
        <f>G181+G183</f>
        <v>100000</v>
      </c>
      <c r="H180" s="76">
        <f>H181+H183</f>
        <v>157809</v>
      </c>
      <c r="I180" s="76">
        <f>I181+I183</f>
        <v>77458.58</v>
      </c>
      <c r="J180" s="16">
        <f t="shared" si="10"/>
        <v>0.490837531446242</v>
      </c>
    </row>
    <row r="181" spans="1:10" s="12" customFormat="1" ht="25.5" customHeight="1">
      <c r="A181" s="36" t="s">
        <v>0</v>
      </c>
      <c r="B181" s="254" t="s">
        <v>164</v>
      </c>
      <c r="C181" s="254"/>
      <c r="D181" s="31" t="s">
        <v>0</v>
      </c>
      <c r="E181" s="255" t="s">
        <v>228</v>
      </c>
      <c r="F181" s="255"/>
      <c r="G181" s="32">
        <f>G182</f>
        <v>0</v>
      </c>
      <c r="H181" s="32">
        <f>H182</f>
        <v>57809</v>
      </c>
      <c r="I181" s="32">
        <f>I182</f>
        <v>57809</v>
      </c>
      <c r="J181" s="22">
        <f t="shared" si="10"/>
        <v>1</v>
      </c>
    </row>
    <row r="182" spans="1:10" ht="54" customHeight="1">
      <c r="A182" s="52" t="s">
        <v>0</v>
      </c>
      <c r="B182" s="237" t="s">
        <v>0</v>
      </c>
      <c r="C182" s="237"/>
      <c r="D182" s="53" t="s">
        <v>132</v>
      </c>
      <c r="E182" s="226" t="s">
        <v>267</v>
      </c>
      <c r="F182" s="226"/>
      <c r="G182" s="54">
        <v>0</v>
      </c>
      <c r="H182" s="55">
        <v>57809</v>
      </c>
      <c r="I182" s="56">
        <v>57809</v>
      </c>
      <c r="J182" s="26">
        <f aca="true" t="shared" si="11" ref="J182:J200">I182/H182</f>
        <v>1</v>
      </c>
    </row>
    <row r="183" spans="1:10" s="12" customFormat="1" ht="12" customHeight="1">
      <c r="A183" s="36" t="s">
        <v>0</v>
      </c>
      <c r="B183" s="246" t="s">
        <v>165</v>
      </c>
      <c r="C183" s="246"/>
      <c r="D183" s="94" t="s">
        <v>0</v>
      </c>
      <c r="E183" s="229" t="s">
        <v>166</v>
      </c>
      <c r="F183" s="229"/>
      <c r="G183" s="95">
        <f>SUM(G184:G187)</f>
        <v>100000</v>
      </c>
      <c r="H183" s="95">
        <f>SUM(H184:H187)</f>
        <v>100000</v>
      </c>
      <c r="I183" s="95">
        <f>SUM(I184:I187)</f>
        <v>19649.58</v>
      </c>
      <c r="J183" s="22">
        <f t="shared" si="11"/>
        <v>0.19649580000000003</v>
      </c>
    </row>
    <row r="184" spans="1:10" s="2" customFormat="1" ht="78.75" customHeight="1" hidden="1">
      <c r="A184" s="30"/>
      <c r="B184" s="204"/>
      <c r="C184" s="205"/>
      <c r="D184" s="38" t="s">
        <v>20</v>
      </c>
      <c r="E184" s="227" t="s">
        <v>21</v>
      </c>
      <c r="F184" s="228"/>
      <c r="G184" s="35">
        <v>0</v>
      </c>
      <c r="H184" s="35">
        <v>0</v>
      </c>
      <c r="I184" s="35">
        <v>0</v>
      </c>
      <c r="J184" s="23">
        <v>0</v>
      </c>
    </row>
    <row r="185" spans="1:10" ht="12.75">
      <c r="A185" s="30" t="s">
        <v>0</v>
      </c>
      <c r="B185" s="239" t="s">
        <v>0</v>
      </c>
      <c r="C185" s="242"/>
      <c r="D185" s="64" t="s">
        <v>142</v>
      </c>
      <c r="E185" s="243" t="s">
        <v>143</v>
      </c>
      <c r="F185" s="244"/>
      <c r="G185" s="65">
        <v>100000</v>
      </c>
      <c r="H185" s="66">
        <v>100000</v>
      </c>
      <c r="I185" s="65">
        <v>18065.58</v>
      </c>
      <c r="J185" s="25">
        <f t="shared" si="11"/>
        <v>0.1806558</v>
      </c>
    </row>
    <row r="186" spans="1:10" ht="12" customHeight="1" hidden="1">
      <c r="A186" s="30" t="s">
        <v>0</v>
      </c>
      <c r="B186" s="239" t="s">
        <v>0</v>
      </c>
      <c r="C186" s="242"/>
      <c r="D186" s="64" t="s">
        <v>36</v>
      </c>
      <c r="E186" s="243" t="s">
        <v>37</v>
      </c>
      <c r="F186" s="244"/>
      <c r="G186" s="65">
        <v>0</v>
      </c>
      <c r="H186" s="66">
        <v>0</v>
      </c>
      <c r="I186" s="65">
        <v>0</v>
      </c>
      <c r="J186" s="25" t="e">
        <f t="shared" si="11"/>
        <v>#DIV/0!</v>
      </c>
    </row>
    <row r="187" spans="1:10" s="2" customFormat="1" ht="12" customHeight="1">
      <c r="A187" s="30"/>
      <c r="B187" s="102"/>
      <c r="C187" s="103"/>
      <c r="D187" s="40" t="s">
        <v>8</v>
      </c>
      <c r="E187" s="211" t="s">
        <v>9</v>
      </c>
      <c r="F187" s="212"/>
      <c r="G187" s="167">
        <v>0</v>
      </c>
      <c r="H187" s="42">
        <v>0</v>
      </c>
      <c r="I187" s="41">
        <v>1584</v>
      </c>
      <c r="J187" s="24">
        <v>0</v>
      </c>
    </row>
    <row r="188" spans="1:10" ht="12" customHeight="1">
      <c r="A188" s="48" t="s">
        <v>167</v>
      </c>
      <c r="B188" s="270" t="s">
        <v>0</v>
      </c>
      <c r="C188" s="270"/>
      <c r="D188" s="177" t="s">
        <v>0</v>
      </c>
      <c r="E188" s="271" t="s">
        <v>168</v>
      </c>
      <c r="F188" s="272"/>
      <c r="G188" s="179">
        <f>G189+G194+G200+G202+G204+G206</f>
        <v>28022650</v>
      </c>
      <c r="H188" s="179">
        <f>H189+H194+H200+H202+H204+H206</f>
        <v>28027650</v>
      </c>
      <c r="I188" s="179">
        <f>I189+I194+I200+I202+I204+I206</f>
        <v>13615842.790000001</v>
      </c>
      <c r="J188" s="18">
        <f>I188/H188</f>
        <v>0.48580037177572866</v>
      </c>
    </row>
    <row r="189" spans="1:10" s="12" customFormat="1" ht="12" customHeight="1">
      <c r="A189" s="311" t="s">
        <v>0</v>
      </c>
      <c r="B189" s="267" t="s">
        <v>169</v>
      </c>
      <c r="C189" s="246"/>
      <c r="D189" s="178" t="s">
        <v>0</v>
      </c>
      <c r="E189" s="268" t="s">
        <v>170</v>
      </c>
      <c r="F189" s="269"/>
      <c r="G189" s="180">
        <f>SUM(G190:G193)</f>
        <v>18683000</v>
      </c>
      <c r="H189" s="180">
        <f>SUM(H190:H193)</f>
        <v>18683000</v>
      </c>
      <c r="I189" s="180">
        <f>SUM(I190:I193)</f>
        <v>9887512.56</v>
      </c>
      <c r="J189" s="24">
        <v>0</v>
      </c>
    </row>
    <row r="190" spans="1:10" s="12" customFormat="1" ht="12" customHeight="1">
      <c r="A190" s="247"/>
      <c r="B190" s="293"/>
      <c r="C190" s="319"/>
      <c r="D190" s="105" t="s">
        <v>88</v>
      </c>
      <c r="E190" s="243" t="s">
        <v>89</v>
      </c>
      <c r="F190" s="244"/>
      <c r="G190" s="65">
        <v>0</v>
      </c>
      <c r="H190" s="65">
        <v>0</v>
      </c>
      <c r="I190" s="47">
        <v>8.17</v>
      </c>
      <c r="J190" s="25" t="s">
        <v>214</v>
      </c>
    </row>
    <row r="191" spans="1:10" ht="12" customHeight="1">
      <c r="A191" s="247"/>
      <c r="B191" s="239" t="s">
        <v>0</v>
      </c>
      <c r="C191" s="242"/>
      <c r="D191" s="105" t="s">
        <v>36</v>
      </c>
      <c r="E191" s="243" t="s">
        <v>37</v>
      </c>
      <c r="F191" s="244"/>
      <c r="G191" s="65">
        <v>0</v>
      </c>
      <c r="H191" s="66">
        <v>0</v>
      </c>
      <c r="I191" s="97">
        <v>6.21</v>
      </c>
      <c r="J191" s="25" t="s">
        <v>214</v>
      </c>
    </row>
    <row r="192" spans="1:10" ht="12" customHeight="1">
      <c r="A192" s="247"/>
      <c r="B192" s="240" t="s">
        <v>0</v>
      </c>
      <c r="C192" s="242"/>
      <c r="D192" s="64" t="s">
        <v>136</v>
      </c>
      <c r="E192" s="243" t="s">
        <v>137</v>
      </c>
      <c r="F192" s="244"/>
      <c r="G192" s="65">
        <v>0</v>
      </c>
      <c r="H192" s="66">
        <v>0</v>
      </c>
      <c r="I192" s="97">
        <v>198.18</v>
      </c>
      <c r="J192" s="25" t="s">
        <v>214</v>
      </c>
    </row>
    <row r="193" spans="1:10" ht="103.5" customHeight="1">
      <c r="A193" s="247"/>
      <c r="B193" s="241" t="s">
        <v>0</v>
      </c>
      <c r="C193" s="207"/>
      <c r="D193" s="40" t="s">
        <v>171</v>
      </c>
      <c r="E193" s="284" t="s">
        <v>273</v>
      </c>
      <c r="F193" s="212"/>
      <c r="G193" s="41">
        <v>18683000</v>
      </c>
      <c r="H193" s="166">
        <v>18683000</v>
      </c>
      <c r="I193" s="41">
        <v>9887300</v>
      </c>
      <c r="J193" s="24">
        <f t="shared" si="11"/>
        <v>0.5292137237060429</v>
      </c>
    </row>
    <row r="194" spans="1:10" s="12" customFormat="1" ht="60" customHeight="1">
      <c r="A194" s="247"/>
      <c r="B194" s="263" t="s">
        <v>172</v>
      </c>
      <c r="C194" s="264"/>
      <c r="D194" s="43" t="s">
        <v>0</v>
      </c>
      <c r="E194" s="265" t="s">
        <v>232</v>
      </c>
      <c r="F194" s="265"/>
      <c r="G194" s="67">
        <f>SUM(G195:G199)</f>
        <v>5438650</v>
      </c>
      <c r="H194" s="67">
        <f>SUM(H195:H199)</f>
        <v>5438650</v>
      </c>
      <c r="I194" s="67">
        <f>SUM(I195:I199)</f>
        <v>2670330.23</v>
      </c>
      <c r="J194" s="29">
        <f t="shared" si="11"/>
        <v>0.49099137285907346</v>
      </c>
    </row>
    <row r="195" spans="1:10" ht="12" customHeight="1">
      <c r="A195" s="247"/>
      <c r="B195" s="266"/>
      <c r="C195" s="205"/>
      <c r="D195" s="104" t="s">
        <v>36</v>
      </c>
      <c r="E195" s="227" t="s">
        <v>37</v>
      </c>
      <c r="F195" s="228"/>
      <c r="G195" s="35">
        <v>650</v>
      </c>
      <c r="H195" s="39">
        <v>650</v>
      </c>
      <c r="I195" s="35">
        <v>3522.81</v>
      </c>
      <c r="J195" s="90">
        <f t="shared" si="11"/>
        <v>5.419707692307692</v>
      </c>
    </row>
    <row r="196" spans="1:10" ht="12" customHeight="1">
      <c r="A196" s="247"/>
      <c r="B196" s="240" t="s">
        <v>0</v>
      </c>
      <c r="C196" s="242"/>
      <c r="D196" s="105" t="s">
        <v>136</v>
      </c>
      <c r="E196" s="243" t="s">
        <v>137</v>
      </c>
      <c r="F196" s="244"/>
      <c r="G196" s="65">
        <v>9000</v>
      </c>
      <c r="H196" s="66">
        <v>9000</v>
      </c>
      <c r="I196" s="65">
        <v>11903.73</v>
      </c>
      <c r="J196" s="91">
        <f t="shared" si="11"/>
        <v>1.3226366666666667</v>
      </c>
    </row>
    <row r="197" spans="1:10" ht="12" customHeight="1">
      <c r="A197" s="247"/>
      <c r="B197" s="240" t="s">
        <v>0</v>
      </c>
      <c r="C197" s="242"/>
      <c r="D197" s="105" t="s">
        <v>8</v>
      </c>
      <c r="E197" s="243" t="s">
        <v>9</v>
      </c>
      <c r="F197" s="244"/>
      <c r="G197" s="65">
        <v>1000</v>
      </c>
      <c r="H197" s="66">
        <v>1000</v>
      </c>
      <c r="I197" s="65">
        <v>0</v>
      </c>
      <c r="J197" s="91">
        <f t="shared" si="11"/>
        <v>0</v>
      </c>
    </row>
    <row r="198" spans="1:10" ht="79.5" customHeight="1">
      <c r="A198" s="247"/>
      <c r="B198" s="240" t="s">
        <v>0</v>
      </c>
      <c r="C198" s="242"/>
      <c r="D198" s="105" t="s">
        <v>14</v>
      </c>
      <c r="E198" s="243" t="s">
        <v>268</v>
      </c>
      <c r="F198" s="244"/>
      <c r="G198" s="65">
        <v>5408000</v>
      </c>
      <c r="H198" s="66">
        <v>5408000</v>
      </c>
      <c r="I198" s="65">
        <v>2630700</v>
      </c>
      <c r="J198" s="91">
        <f t="shared" si="11"/>
        <v>0.48644600591715975</v>
      </c>
    </row>
    <row r="199" spans="1:10" ht="52.5" customHeight="1">
      <c r="A199" s="247"/>
      <c r="B199" s="241" t="s">
        <v>0</v>
      </c>
      <c r="C199" s="207"/>
      <c r="D199" s="106" t="s">
        <v>55</v>
      </c>
      <c r="E199" s="211" t="s">
        <v>56</v>
      </c>
      <c r="F199" s="212"/>
      <c r="G199" s="41">
        <v>20000</v>
      </c>
      <c r="H199" s="42">
        <v>20000</v>
      </c>
      <c r="I199" s="41">
        <v>24203.69</v>
      </c>
      <c r="J199" s="92">
        <f t="shared" si="11"/>
        <v>1.2101845</v>
      </c>
    </row>
    <row r="200" spans="1:10" s="12" customFormat="1" ht="15" customHeight="1" hidden="1">
      <c r="A200" s="247"/>
      <c r="B200" s="262" t="s">
        <v>173</v>
      </c>
      <c r="C200" s="213"/>
      <c r="D200" s="80" t="s">
        <v>0</v>
      </c>
      <c r="E200" s="238" t="s">
        <v>174</v>
      </c>
      <c r="F200" s="238"/>
      <c r="G200" s="44">
        <f>G201</f>
        <v>0</v>
      </c>
      <c r="H200" s="44">
        <f>H201</f>
        <v>0</v>
      </c>
      <c r="I200" s="44">
        <v>0</v>
      </c>
      <c r="J200" s="28" t="e">
        <f t="shared" si="11"/>
        <v>#DIV/0!</v>
      </c>
    </row>
    <row r="201" spans="1:10" ht="81.75" customHeight="1" hidden="1">
      <c r="A201" s="247"/>
      <c r="B201" s="237" t="s">
        <v>0</v>
      </c>
      <c r="C201" s="237"/>
      <c r="D201" s="53" t="s">
        <v>14</v>
      </c>
      <c r="E201" s="226" t="s">
        <v>15</v>
      </c>
      <c r="F201" s="226"/>
      <c r="G201" s="54">
        <v>0</v>
      </c>
      <c r="H201" s="55">
        <v>0</v>
      </c>
      <c r="I201" s="56">
        <v>0</v>
      </c>
      <c r="J201" s="26" t="e">
        <f aca="true" t="shared" si="12" ref="J201:J214">I201/H201</f>
        <v>#DIV/0!</v>
      </c>
    </row>
    <row r="202" spans="1:10" s="12" customFormat="1" ht="12" customHeight="1">
      <c r="A202" s="247"/>
      <c r="B202" s="261" t="s">
        <v>175</v>
      </c>
      <c r="C202" s="254"/>
      <c r="D202" s="31" t="s">
        <v>0</v>
      </c>
      <c r="E202" s="255" t="s">
        <v>176</v>
      </c>
      <c r="F202" s="255"/>
      <c r="G202" s="32">
        <f>G203</f>
        <v>658000</v>
      </c>
      <c r="H202" s="32">
        <f>H203</f>
        <v>663000</v>
      </c>
      <c r="I202" s="32">
        <f>I203</f>
        <v>0</v>
      </c>
      <c r="J202" s="22">
        <f t="shared" si="12"/>
        <v>0</v>
      </c>
    </row>
    <row r="203" spans="1:10" ht="72" customHeight="1">
      <c r="A203" s="247"/>
      <c r="B203" s="237" t="s">
        <v>0</v>
      </c>
      <c r="C203" s="237"/>
      <c r="D203" s="53" t="s">
        <v>14</v>
      </c>
      <c r="E203" s="226" t="s">
        <v>269</v>
      </c>
      <c r="F203" s="226"/>
      <c r="G203" s="54">
        <v>658000</v>
      </c>
      <c r="H203" s="55">
        <v>663000</v>
      </c>
      <c r="I203" s="56">
        <v>0</v>
      </c>
      <c r="J203" s="26">
        <f t="shared" si="12"/>
        <v>0</v>
      </c>
    </row>
    <row r="204" spans="1:10" s="12" customFormat="1" ht="120.75" customHeight="1">
      <c r="A204" s="247"/>
      <c r="B204" s="261" t="s">
        <v>177</v>
      </c>
      <c r="C204" s="254"/>
      <c r="D204" s="31" t="s">
        <v>0</v>
      </c>
      <c r="E204" s="255" t="s">
        <v>178</v>
      </c>
      <c r="F204" s="255"/>
      <c r="G204" s="32">
        <f>G205</f>
        <v>75000</v>
      </c>
      <c r="H204" s="32">
        <f>H205</f>
        <v>75000</v>
      </c>
      <c r="I204" s="32">
        <f>I205</f>
        <v>58000</v>
      </c>
      <c r="J204" s="22">
        <f t="shared" si="12"/>
        <v>0.7733333333333333</v>
      </c>
    </row>
    <row r="205" spans="1:10" ht="78.75" customHeight="1">
      <c r="A205" s="247"/>
      <c r="B205" s="237" t="s">
        <v>0</v>
      </c>
      <c r="C205" s="237"/>
      <c r="D205" s="53" t="s">
        <v>14</v>
      </c>
      <c r="E205" s="226" t="s">
        <v>269</v>
      </c>
      <c r="F205" s="226"/>
      <c r="G205" s="54">
        <v>75000</v>
      </c>
      <c r="H205" s="55">
        <v>75000</v>
      </c>
      <c r="I205" s="56">
        <v>58000</v>
      </c>
      <c r="J205" s="26">
        <f t="shared" si="12"/>
        <v>0.7733333333333333</v>
      </c>
    </row>
    <row r="206" spans="1:10" s="12" customFormat="1" ht="27" customHeight="1">
      <c r="A206" s="247"/>
      <c r="B206" s="313">
        <v>85516</v>
      </c>
      <c r="C206" s="261"/>
      <c r="D206" s="31"/>
      <c r="E206" s="208" t="s">
        <v>238</v>
      </c>
      <c r="F206" s="209"/>
      <c r="G206" s="124">
        <f>SUM(G207)</f>
        <v>3168000</v>
      </c>
      <c r="H206" s="124">
        <f>SUM(H207)</f>
        <v>3168000</v>
      </c>
      <c r="I206" s="124">
        <f>SUM(I207)</f>
        <v>1000000</v>
      </c>
      <c r="J206" s="26">
        <f t="shared" si="12"/>
        <v>0.31565656565656564</v>
      </c>
    </row>
    <row r="207" spans="1:11" s="7" customFormat="1" ht="45" customHeight="1">
      <c r="A207" s="312"/>
      <c r="B207" s="314"/>
      <c r="C207" s="237"/>
      <c r="D207" s="85" t="s">
        <v>239</v>
      </c>
      <c r="E207" s="234" t="s">
        <v>272</v>
      </c>
      <c r="F207" s="235"/>
      <c r="G207" s="54">
        <v>3168000</v>
      </c>
      <c r="H207" s="125">
        <v>3168000</v>
      </c>
      <c r="I207" s="47">
        <v>1000000</v>
      </c>
      <c r="J207" s="26">
        <f t="shared" si="12"/>
        <v>0.31565656565656564</v>
      </c>
      <c r="K207" s="7" t="s">
        <v>261</v>
      </c>
    </row>
    <row r="208" spans="1:10" ht="12" customHeight="1">
      <c r="A208" s="48" t="s">
        <v>179</v>
      </c>
      <c r="B208" s="252" t="s">
        <v>0</v>
      </c>
      <c r="C208" s="252"/>
      <c r="D208" s="107" t="s">
        <v>0</v>
      </c>
      <c r="E208" s="253" t="s">
        <v>180</v>
      </c>
      <c r="F208" s="253"/>
      <c r="G208" s="76">
        <f>G211+G216+G218+G220+G225+G227+G230</f>
        <v>12580047.07</v>
      </c>
      <c r="H208" s="76">
        <f>H211+H216+H218+H220+H225+H227+H230</f>
        <v>12632047.07</v>
      </c>
      <c r="I208" s="76">
        <f>I211+I216+I218+I220+I225+I227+I230+I209</f>
        <v>5078765.0600000005</v>
      </c>
      <c r="J208" s="16">
        <f t="shared" si="12"/>
        <v>0.40205400057933766</v>
      </c>
    </row>
    <row r="209" spans="1:10" s="7" customFormat="1" ht="12" customHeight="1">
      <c r="A209" s="126"/>
      <c r="B209" s="306">
        <v>90001</v>
      </c>
      <c r="C209" s="261"/>
      <c r="D209" s="63"/>
      <c r="E209" s="208" t="s">
        <v>263</v>
      </c>
      <c r="F209" s="209"/>
      <c r="G209" s="72">
        <f>G210</f>
        <v>0</v>
      </c>
      <c r="H209" s="72">
        <f>H210</f>
        <v>0</v>
      </c>
      <c r="I209" s="72">
        <f>I210</f>
        <v>5000</v>
      </c>
      <c r="J209" s="22" t="s">
        <v>214</v>
      </c>
    </row>
    <row r="210" spans="1:10" s="151" customFormat="1" ht="75.75" customHeight="1">
      <c r="A210" s="137"/>
      <c r="B210" s="234"/>
      <c r="C210" s="235"/>
      <c r="D210" s="181" t="s">
        <v>220</v>
      </c>
      <c r="E210" s="234" t="s">
        <v>262</v>
      </c>
      <c r="F210" s="235"/>
      <c r="G210" s="173">
        <v>0</v>
      </c>
      <c r="H210" s="173">
        <v>0</v>
      </c>
      <c r="I210" s="173">
        <v>5000</v>
      </c>
      <c r="J210" s="22" t="s">
        <v>214</v>
      </c>
    </row>
    <row r="211" spans="1:10" s="12" customFormat="1" ht="12" customHeight="1">
      <c r="A211" s="36" t="s">
        <v>0</v>
      </c>
      <c r="B211" s="230" t="s">
        <v>181</v>
      </c>
      <c r="C211" s="230"/>
      <c r="D211" s="63" t="s">
        <v>0</v>
      </c>
      <c r="E211" s="236" t="s">
        <v>182</v>
      </c>
      <c r="F211" s="236"/>
      <c r="G211" s="72">
        <f>SUM(G212:G215)</f>
        <v>5623458</v>
      </c>
      <c r="H211" s="72">
        <f>SUM(H212:H215)</f>
        <v>5623458</v>
      </c>
      <c r="I211" s="72">
        <f>SUM(I212:I215)</f>
        <v>2518348.7</v>
      </c>
      <c r="J211" s="27">
        <f t="shared" si="12"/>
        <v>0.4478292004670436</v>
      </c>
    </row>
    <row r="212" spans="1:10" ht="52.5" customHeight="1">
      <c r="A212" s="30" t="s">
        <v>0</v>
      </c>
      <c r="B212" s="204" t="s">
        <v>0</v>
      </c>
      <c r="C212" s="205"/>
      <c r="D212" s="38" t="s">
        <v>104</v>
      </c>
      <c r="E212" s="227" t="s">
        <v>105</v>
      </c>
      <c r="F212" s="228"/>
      <c r="G212" s="35">
        <v>5600000</v>
      </c>
      <c r="H212" s="39">
        <v>5600000</v>
      </c>
      <c r="I212" s="35">
        <v>2499264.4</v>
      </c>
      <c r="J212" s="23">
        <f t="shared" si="12"/>
        <v>0.4462972142857143</v>
      </c>
    </row>
    <row r="213" spans="1:10" ht="24" customHeight="1">
      <c r="A213" s="30" t="s">
        <v>0</v>
      </c>
      <c r="B213" s="239" t="s">
        <v>0</v>
      </c>
      <c r="C213" s="242"/>
      <c r="D213" s="64" t="s">
        <v>88</v>
      </c>
      <c r="E213" s="243" t="s">
        <v>89</v>
      </c>
      <c r="F213" s="244"/>
      <c r="G213" s="65">
        <v>13607</v>
      </c>
      <c r="H213" s="66">
        <v>13607</v>
      </c>
      <c r="I213" s="65">
        <v>9444.24</v>
      </c>
      <c r="J213" s="25">
        <f t="shared" si="12"/>
        <v>0.6940721687366797</v>
      </c>
    </row>
    <row r="214" spans="1:10" ht="40.5" customHeight="1">
      <c r="A214" s="30" t="s">
        <v>0</v>
      </c>
      <c r="B214" s="239" t="s">
        <v>0</v>
      </c>
      <c r="C214" s="242"/>
      <c r="D214" s="64" t="s">
        <v>90</v>
      </c>
      <c r="E214" s="257" t="s">
        <v>231</v>
      </c>
      <c r="F214" s="244"/>
      <c r="G214" s="97">
        <v>9851</v>
      </c>
      <c r="H214" s="144">
        <v>9851</v>
      </c>
      <c r="I214" s="97">
        <v>9470.06</v>
      </c>
      <c r="J214" s="25">
        <f t="shared" si="12"/>
        <v>0.9613298142320577</v>
      </c>
    </row>
    <row r="215" spans="1:10" s="7" customFormat="1" ht="40.5" customHeight="1">
      <c r="A215" s="135"/>
      <c r="B215" s="139"/>
      <c r="C215" s="140"/>
      <c r="D215" s="40" t="s">
        <v>136</v>
      </c>
      <c r="E215" s="127" t="s">
        <v>137</v>
      </c>
      <c r="F215" s="134"/>
      <c r="G215" s="167">
        <v>0</v>
      </c>
      <c r="H215" s="166">
        <v>0</v>
      </c>
      <c r="I215" s="184">
        <v>170</v>
      </c>
      <c r="J215" s="24" t="s">
        <v>214</v>
      </c>
    </row>
    <row r="216" spans="1:10" s="12" customFormat="1" ht="15" customHeight="1" hidden="1">
      <c r="A216" s="36"/>
      <c r="B216" s="260">
        <v>90003</v>
      </c>
      <c r="C216" s="260"/>
      <c r="D216" s="80"/>
      <c r="E216" s="258" t="s">
        <v>217</v>
      </c>
      <c r="F216" s="259"/>
      <c r="G216" s="83">
        <f>G217</f>
        <v>0</v>
      </c>
      <c r="H216" s="44">
        <f>H217</f>
        <v>0</v>
      </c>
      <c r="I216" s="44">
        <f>I217</f>
        <v>0</v>
      </c>
      <c r="J216" s="28">
        <v>0</v>
      </c>
    </row>
    <row r="217" spans="1:10" s="2" customFormat="1" ht="12.75" hidden="1">
      <c r="A217" s="30"/>
      <c r="B217" s="215"/>
      <c r="C217" s="215"/>
      <c r="D217" s="85" t="s">
        <v>8</v>
      </c>
      <c r="E217" s="226" t="s">
        <v>9</v>
      </c>
      <c r="F217" s="226"/>
      <c r="G217" s="54">
        <v>0</v>
      </c>
      <c r="H217" s="55">
        <v>0</v>
      </c>
      <c r="I217" s="56">
        <v>0</v>
      </c>
      <c r="J217" s="26">
        <v>0</v>
      </c>
    </row>
    <row r="218" spans="1:10" s="12" customFormat="1" ht="23.25" customHeight="1">
      <c r="A218" s="36" t="s">
        <v>0</v>
      </c>
      <c r="B218" s="213" t="s">
        <v>183</v>
      </c>
      <c r="C218" s="213"/>
      <c r="D218" s="31" t="s">
        <v>0</v>
      </c>
      <c r="E218" s="255" t="s">
        <v>184</v>
      </c>
      <c r="F218" s="255"/>
      <c r="G218" s="32">
        <f>G219</f>
        <v>0</v>
      </c>
      <c r="H218" s="32">
        <f>H219</f>
        <v>36000</v>
      </c>
      <c r="I218" s="32">
        <f>I219</f>
        <v>0</v>
      </c>
      <c r="J218" s="22">
        <v>0</v>
      </c>
    </row>
    <row r="219" spans="1:10" ht="65.25" customHeight="1">
      <c r="A219" s="52" t="s">
        <v>0</v>
      </c>
      <c r="B219" s="237" t="s">
        <v>0</v>
      </c>
      <c r="C219" s="237"/>
      <c r="D219" s="53" t="s">
        <v>185</v>
      </c>
      <c r="E219" s="226" t="s">
        <v>186</v>
      </c>
      <c r="F219" s="226"/>
      <c r="G219" s="54">
        <v>0</v>
      </c>
      <c r="H219" s="55">
        <v>36000</v>
      </c>
      <c r="I219" s="56">
        <v>0</v>
      </c>
      <c r="J219" s="26">
        <v>0</v>
      </c>
    </row>
    <row r="220" spans="1:10" s="12" customFormat="1" ht="29.25" customHeight="1">
      <c r="A220" s="36" t="s">
        <v>0</v>
      </c>
      <c r="B220" s="230" t="s">
        <v>187</v>
      </c>
      <c r="C220" s="230"/>
      <c r="D220" s="63" t="s">
        <v>0</v>
      </c>
      <c r="E220" s="236" t="s">
        <v>224</v>
      </c>
      <c r="F220" s="236"/>
      <c r="G220" s="72">
        <f>SUM(G221:G224)</f>
        <v>775789.07</v>
      </c>
      <c r="H220" s="72">
        <f>SUM(H221:H224)</f>
        <v>791789.07</v>
      </c>
      <c r="I220" s="72">
        <f>SUM(I221:I224)</f>
        <v>9000</v>
      </c>
      <c r="J220" s="27">
        <f>I220/H220</f>
        <v>0.011366663598930458</v>
      </c>
    </row>
    <row r="221" spans="1:10" ht="93" customHeight="1">
      <c r="A221" s="30" t="s">
        <v>0</v>
      </c>
      <c r="B221" s="204" t="s">
        <v>0</v>
      </c>
      <c r="C221" s="205"/>
      <c r="D221" s="38" t="s">
        <v>125</v>
      </c>
      <c r="E221" s="227" t="s">
        <v>244</v>
      </c>
      <c r="F221" s="228"/>
      <c r="G221" s="35">
        <v>48189.07</v>
      </c>
      <c r="H221" s="39">
        <v>48189.07</v>
      </c>
      <c r="I221" s="35">
        <v>0</v>
      </c>
      <c r="J221" s="23">
        <v>0</v>
      </c>
    </row>
    <row r="222" spans="1:10" s="2" customFormat="1" ht="122.25" customHeight="1" hidden="1">
      <c r="A222" s="30"/>
      <c r="B222" s="243"/>
      <c r="C222" s="244"/>
      <c r="D222" s="64" t="s">
        <v>38</v>
      </c>
      <c r="E222" s="243" t="s">
        <v>218</v>
      </c>
      <c r="F222" s="244"/>
      <c r="G222" s="65">
        <v>0</v>
      </c>
      <c r="H222" s="66">
        <v>0</v>
      </c>
      <c r="I222" s="65">
        <v>0</v>
      </c>
      <c r="J222" s="23">
        <v>0</v>
      </c>
    </row>
    <row r="223" spans="1:10" s="7" customFormat="1" ht="75.75" customHeight="1">
      <c r="A223" s="135"/>
      <c r="B223" s="137"/>
      <c r="C223" s="133"/>
      <c r="D223" s="64" t="s">
        <v>185</v>
      </c>
      <c r="E223" s="137" t="s">
        <v>186</v>
      </c>
      <c r="F223" s="133"/>
      <c r="G223" s="65">
        <v>0</v>
      </c>
      <c r="H223" s="66">
        <v>16000</v>
      </c>
      <c r="I223" s="65">
        <v>9000</v>
      </c>
      <c r="J223" s="25">
        <f>I223/H223</f>
        <v>0.5625</v>
      </c>
    </row>
    <row r="224" spans="1:10" ht="87.75" customHeight="1">
      <c r="A224" s="30" t="s">
        <v>0</v>
      </c>
      <c r="B224" s="206" t="s">
        <v>0</v>
      </c>
      <c r="C224" s="207"/>
      <c r="D224" s="40" t="s">
        <v>188</v>
      </c>
      <c r="E224" s="211" t="s">
        <v>240</v>
      </c>
      <c r="F224" s="212"/>
      <c r="G224" s="41">
        <v>727600</v>
      </c>
      <c r="H224" s="42">
        <v>727600</v>
      </c>
      <c r="I224" s="41">
        <v>0</v>
      </c>
      <c r="J224" s="24">
        <v>0</v>
      </c>
    </row>
    <row r="225" spans="1:10" s="12" customFormat="1" ht="12" customHeight="1" hidden="1">
      <c r="A225" s="36" t="s">
        <v>0</v>
      </c>
      <c r="B225" s="213" t="s">
        <v>189</v>
      </c>
      <c r="C225" s="213"/>
      <c r="D225" s="80" t="s">
        <v>0</v>
      </c>
      <c r="E225" s="238" t="s">
        <v>190</v>
      </c>
      <c r="F225" s="238"/>
      <c r="G225" s="44">
        <f>G226</f>
        <v>0</v>
      </c>
      <c r="H225" s="44">
        <f>H226</f>
        <v>0</v>
      </c>
      <c r="I225" s="111">
        <f>I226</f>
        <v>0</v>
      </c>
      <c r="J225" s="29">
        <v>0</v>
      </c>
    </row>
    <row r="226" spans="1:10" ht="72.75" customHeight="1" hidden="1">
      <c r="A226" s="52" t="s">
        <v>0</v>
      </c>
      <c r="B226" s="237" t="s">
        <v>0</v>
      </c>
      <c r="C226" s="237"/>
      <c r="D226" s="53" t="s">
        <v>26</v>
      </c>
      <c r="E226" s="226" t="s">
        <v>27</v>
      </c>
      <c r="F226" s="226"/>
      <c r="G226" s="54">
        <v>0</v>
      </c>
      <c r="H226" s="55">
        <v>0</v>
      </c>
      <c r="I226" s="56">
        <v>0</v>
      </c>
      <c r="J226" s="26">
        <v>0</v>
      </c>
    </row>
    <row r="227" spans="1:10" s="12" customFormat="1" ht="41.25" customHeight="1">
      <c r="A227" s="36" t="s">
        <v>0</v>
      </c>
      <c r="B227" s="230" t="s">
        <v>191</v>
      </c>
      <c r="C227" s="230"/>
      <c r="D227" s="63" t="s">
        <v>0</v>
      </c>
      <c r="E227" s="236" t="s">
        <v>192</v>
      </c>
      <c r="F227" s="236"/>
      <c r="G227" s="72">
        <f>SUM(G228:G229)</f>
        <v>6178800</v>
      </c>
      <c r="H227" s="72">
        <f>SUM(H228:H229)</f>
        <v>6178800</v>
      </c>
      <c r="I227" s="72">
        <f>SUM(I228:I229)</f>
        <v>2546370.86</v>
      </c>
      <c r="J227" s="27">
        <f aca="true" t="shared" si="13" ref="J227:J234">I227/H227</f>
        <v>0.4121141419045769</v>
      </c>
    </row>
    <row r="228" spans="1:10" ht="12" customHeight="1">
      <c r="A228" s="30" t="s">
        <v>0</v>
      </c>
      <c r="B228" s="204" t="s">
        <v>0</v>
      </c>
      <c r="C228" s="205"/>
      <c r="D228" s="38" t="s">
        <v>193</v>
      </c>
      <c r="E228" s="227" t="s">
        <v>194</v>
      </c>
      <c r="F228" s="228"/>
      <c r="G228" s="35">
        <v>6173800</v>
      </c>
      <c r="H228" s="39">
        <v>6173800</v>
      </c>
      <c r="I228" s="35">
        <v>2546370.86</v>
      </c>
      <c r="J228" s="23">
        <f t="shared" si="13"/>
        <v>0.4124479024263824</v>
      </c>
    </row>
    <row r="229" spans="1:10" ht="12" customHeight="1">
      <c r="A229" s="30" t="s">
        <v>0</v>
      </c>
      <c r="B229" s="206" t="s">
        <v>0</v>
      </c>
      <c r="C229" s="207"/>
      <c r="D229" s="40" t="s">
        <v>36</v>
      </c>
      <c r="E229" s="211" t="s">
        <v>37</v>
      </c>
      <c r="F229" s="212"/>
      <c r="G229" s="41">
        <v>5000</v>
      </c>
      <c r="H229" s="42">
        <v>5000</v>
      </c>
      <c r="I229" s="41">
        <v>0</v>
      </c>
      <c r="J229" s="24">
        <f t="shared" si="13"/>
        <v>0</v>
      </c>
    </row>
    <row r="230" spans="1:10" s="12" customFormat="1" ht="39" customHeight="1">
      <c r="A230" s="36" t="s">
        <v>0</v>
      </c>
      <c r="B230" s="213" t="s">
        <v>195</v>
      </c>
      <c r="C230" s="213"/>
      <c r="D230" s="80" t="s">
        <v>0</v>
      </c>
      <c r="E230" s="238" t="s">
        <v>196</v>
      </c>
      <c r="F230" s="238"/>
      <c r="G230" s="44">
        <f>G231</f>
        <v>2000</v>
      </c>
      <c r="H230" s="44">
        <f>H231</f>
        <v>2000</v>
      </c>
      <c r="I230" s="44">
        <f>I231</f>
        <v>45.5</v>
      </c>
      <c r="J230" s="28">
        <f t="shared" si="13"/>
        <v>0.02275</v>
      </c>
    </row>
    <row r="231" spans="1:10" ht="12" customHeight="1">
      <c r="A231" s="52" t="s">
        <v>0</v>
      </c>
      <c r="B231" s="237" t="s">
        <v>0</v>
      </c>
      <c r="C231" s="237"/>
      <c r="D231" s="53" t="s">
        <v>197</v>
      </c>
      <c r="E231" s="226" t="s">
        <v>198</v>
      </c>
      <c r="F231" s="226"/>
      <c r="G231" s="54">
        <v>2000</v>
      </c>
      <c r="H231" s="55">
        <v>2000</v>
      </c>
      <c r="I231" s="56">
        <v>45.5</v>
      </c>
      <c r="J231" s="26">
        <f t="shared" si="13"/>
        <v>0.02275</v>
      </c>
    </row>
    <row r="232" spans="1:10" ht="12" customHeight="1">
      <c r="A232" s="48" t="s">
        <v>199</v>
      </c>
      <c r="B232" s="252" t="s">
        <v>0</v>
      </c>
      <c r="C232" s="252"/>
      <c r="D232" s="107" t="s">
        <v>0</v>
      </c>
      <c r="E232" s="253" t="s">
        <v>200</v>
      </c>
      <c r="F232" s="253"/>
      <c r="G232" s="76">
        <f>G233+G235</f>
        <v>1494000</v>
      </c>
      <c r="H232" s="76">
        <f>H233+H235</f>
        <v>1494000</v>
      </c>
      <c r="I232" s="76">
        <f>I233+I235</f>
        <v>296111.43</v>
      </c>
      <c r="J232" s="16">
        <f t="shared" si="13"/>
        <v>0.19820042168674698</v>
      </c>
    </row>
    <row r="233" spans="1:10" s="12" customFormat="1" ht="24" customHeight="1">
      <c r="A233" s="36" t="s">
        <v>0</v>
      </c>
      <c r="B233" s="254" t="s">
        <v>201</v>
      </c>
      <c r="C233" s="254"/>
      <c r="D233" s="31" t="s">
        <v>0</v>
      </c>
      <c r="E233" s="255" t="s">
        <v>229</v>
      </c>
      <c r="F233" s="255"/>
      <c r="G233" s="32">
        <f>G234</f>
        <v>1494000</v>
      </c>
      <c r="H233" s="32">
        <f>H234</f>
        <v>1494000</v>
      </c>
      <c r="I233" s="32">
        <f>I234</f>
        <v>280000</v>
      </c>
      <c r="J233" s="22">
        <f t="shared" si="13"/>
        <v>0.18741633199464525</v>
      </c>
    </row>
    <row r="234" spans="1:10" ht="102" customHeight="1">
      <c r="A234" s="52" t="s">
        <v>0</v>
      </c>
      <c r="B234" s="219" t="s">
        <v>0</v>
      </c>
      <c r="C234" s="219"/>
      <c r="D234" s="53" t="s">
        <v>38</v>
      </c>
      <c r="E234" s="226" t="s">
        <v>270</v>
      </c>
      <c r="F234" s="226"/>
      <c r="G234" s="54">
        <v>1494000</v>
      </c>
      <c r="H234" s="55">
        <v>1494000</v>
      </c>
      <c r="I234" s="56">
        <v>280000</v>
      </c>
      <c r="J234" s="26">
        <f t="shared" si="13"/>
        <v>0.18741633199464525</v>
      </c>
    </row>
    <row r="235" spans="1:10" s="12" customFormat="1" ht="12.75">
      <c r="A235" s="108"/>
      <c r="B235" s="214">
        <v>92116</v>
      </c>
      <c r="C235" s="214"/>
      <c r="D235" s="31"/>
      <c r="E235" s="208" t="s">
        <v>221</v>
      </c>
      <c r="F235" s="209"/>
      <c r="G235" s="32">
        <f>G236</f>
        <v>0</v>
      </c>
      <c r="H235" s="32">
        <f>H236</f>
        <v>0</v>
      </c>
      <c r="I235" s="32">
        <f>I236</f>
        <v>16111.43</v>
      </c>
      <c r="J235" s="22" t="s">
        <v>214</v>
      </c>
    </row>
    <row r="236" spans="1:10" s="5" customFormat="1" ht="78" customHeight="1">
      <c r="A236" s="30"/>
      <c r="B236" s="215"/>
      <c r="C236" s="215"/>
      <c r="D236" s="85" t="s">
        <v>220</v>
      </c>
      <c r="E236" s="234" t="s">
        <v>257</v>
      </c>
      <c r="F236" s="235"/>
      <c r="G236" s="54">
        <v>0</v>
      </c>
      <c r="H236" s="55">
        <v>0</v>
      </c>
      <c r="I236" s="56">
        <v>16111.43</v>
      </c>
      <c r="J236" s="26" t="s">
        <v>214</v>
      </c>
    </row>
    <row r="237" spans="1:10" ht="12" customHeight="1">
      <c r="A237" s="48" t="s">
        <v>202</v>
      </c>
      <c r="B237" s="256" t="s">
        <v>0</v>
      </c>
      <c r="C237" s="256"/>
      <c r="D237" s="107" t="s">
        <v>0</v>
      </c>
      <c r="E237" s="253" t="s">
        <v>203</v>
      </c>
      <c r="F237" s="253"/>
      <c r="G237" s="76">
        <f>G238+G241+G244</f>
        <v>30000</v>
      </c>
      <c r="H237" s="76">
        <f>H238+H241+H244</f>
        <v>30000</v>
      </c>
      <c r="I237" s="71">
        <f>I238+I241+I244</f>
        <v>21076.3</v>
      </c>
      <c r="J237" s="16">
        <f>I237/H237</f>
        <v>0.7025433333333333</v>
      </c>
    </row>
    <row r="238" spans="1:10" s="12" customFormat="1" ht="12" customHeight="1">
      <c r="A238" s="36" t="s">
        <v>0</v>
      </c>
      <c r="B238" s="246" t="s">
        <v>204</v>
      </c>
      <c r="C238" s="246"/>
      <c r="D238" s="94" t="s">
        <v>0</v>
      </c>
      <c r="E238" s="229" t="s">
        <v>205</v>
      </c>
      <c r="F238" s="229"/>
      <c r="G238" s="95">
        <f>SUM(G239:G240)</f>
        <v>30000</v>
      </c>
      <c r="H238" s="95">
        <f>SUM(H239:H240)</f>
        <v>30000</v>
      </c>
      <c r="I238" s="95">
        <f>SUM(I239:I240)</f>
        <v>0</v>
      </c>
      <c r="J238" s="22">
        <v>0</v>
      </c>
    </row>
    <row r="239" spans="1:10" ht="71.25" customHeight="1" hidden="1">
      <c r="A239" s="30" t="s">
        <v>0</v>
      </c>
      <c r="B239" s="204" t="s">
        <v>0</v>
      </c>
      <c r="C239" s="205"/>
      <c r="D239" s="38" t="s">
        <v>127</v>
      </c>
      <c r="E239" s="227" t="s">
        <v>128</v>
      </c>
      <c r="F239" s="228"/>
      <c r="G239" s="35">
        <v>0</v>
      </c>
      <c r="H239" s="39">
        <v>0</v>
      </c>
      <c r="I239" s="35">
        <v>0</v>
      </c>
      <c r="J239" s="23">
        <v>0</v>
      </c>
    </row>
    <row r="240" spans="1:10" ht="69" customHeight="1">
      <c r="A240" s="30" t="s">
        <v>0</v>
      </c>
      <c r="B240" s="206" t="s">
        <v>0</v>
      </c>
      <c r="C240" s="207"/>
      <c r="D240" s="40" t="s">
        <v>26</v>
      </c>
      <c r="E240" s="211" t="s">
        <v>271</v>
      </c>
      <c r="F240" s="212"/>
      <c r="G240" s="41">
        <v>30000</v>
      </c>
      <c r="H240" s="42">
        <v>30000</v>
      </c>
      <c r="I240" s="41">
        <v>0</v>
      </c>
      <c r="J240" s="24">
        <v>0</v>
      </c>
    </row>
    <row r="241" spans="1:10" s="12" customFormat="1" ht="12.75">
      <c r="A241" s="36"/>
      <c r="B241" s="247">
        <v>92605</v>
      </c>
      <c r="C241" s="247"/>
      <c r="D241" s="43"/>
      <c r="E241" s="248" t="s">
        <v>219</v>
      </c>
      <c r="F241" s="249"/>
      <c r="G241" s="109">
        <f>SUM(G242:G243)</f>
        <v>0</v>
      </c>
      <c r="H241" s="109">
        <f>SUM(H242:H243)</f>
        <v>0</v>
      </c>
      <c r="I241" s="109">
        <f>SUM(I242:I243)</f>
        <v>21076.3</v>
      </c>
      <c r="J241" s="29">
        <v>0</v>
      </c>
    </row>
    <row r="242" spans="1:10" s="5" customFormat="1" ht="12.75">
      <c r="A242" s="30"/>
      <c r="B242" s="204"/>
      <c r="C242" s="205"/>
      <c r="D242" s="38" t="s">
        <v>36</v>
      </c>
      <c r="E242" s="227" t="s">
        <v>37</v>
      </c>
      <c r="F242" s="228"/>
      <c r="G242" s="35">
        <v>0</v>
      </c>
      <c r="H242" s="39">
        <v>0</v>
      </c>
      <c r="I242" s="35">
        <v>196</v>
      </c>
      <c r="J242" s="23" t="s">
        <v>214</v>
      </c>
    </row>
    <row r="243" spans="1:10" s="5" customFormat="1" ht="81" customHeight="1">
      <c r="A243" s="30"/>
      <c r="B243" s="206"/>
      <c r="C243" s="207"/>
      <c r="D243" s="40" t="s">
        <v>220</v>
      </c>
      <c r="E243" s="211" t="s">
        <v>257</v>
      </c>
      <c r="F243" s="212"/>
      <c r="G243" s="41">
        <v>0</v>
      </c>
      <c r="H243" s="42">
        <v>0</v>
      </c>
      <c r="I243" s="41">
        <v>20880.3</v>
      </c>
      <c r="J243" s="24" t="s">
        <v>214</v>
      </c>
    </row>
    <row r="244" spans="1:10" s="12" customFormat="1" ht="12" customHeight="1" hidden="1">
      <c r="A244" s="36" t="s">
        <v>0</v>
      </c>
      <c r="B244" s="213" t="s">
        <v>206</v>
      </c>
      <c r="C244" s="213"/>
      <c r="D244" s="80" t="s">
        <v>0</v>
      </c>
      <c r="E244" s="238" t="s">
        <v>11</v>
      </c>
      <c r="F244" s="238"/>
      <c r="G244" s="44">
        <f>G245</f>
        <v>0</v>
      </c>
      <c r="H244" s="44">
        <f>H245</f>
        <v>0</v>
      </c>
      <c r="I244" s="44">
        <f>I245</f>
        <v>0</v>
      </c>
      <c r="J244" s="28">
        <v>0</v>
      </c>
    </row>
    <row r="245" spans="1:10" ht="70.5" customHeight="1" hidden="1">
      <c r="A245" s="52" t="s">
        <v>0</v>
      </c>
      <c r="B245" s="237" t="s">
        <v>0</v>
      </c>
      <c r="C245" s="237"/>
      <c r="D245" s="53" t="s">
        <v>127</v>
      </c>
      <c r="E245" s="226" t="s">
        <v>128</v>
      </c>
      <c r="F245" s="226"/>
      <c r="G245" s="54">
        <v>0</v>
      </c>
      <c r="H245" s="55">
        <v>0</v>
      </c>
      <c r="I245" s="56">
        <v>0</v>
      </c>
      <c r="J245" s="26">
        <v>0</v>
      </c>
    </row>
    <row r="246" spans="1:10" ht="13.5" customHeight="1">
      <c r="A246" s="250" t="s">
        <v>207</v>
      </c>
      <c r="B246" s="251"/>
      <c r="C246" s="251"/>
      <c r="D246" s="251"/>
      <c r="E246" s="251"/>
      <c r="F246" s="251"/>
      <c r="G246" s="110">
        <f>G237+G232+G208+G188+G180+G157+G123+G114+G79+G72+G67+G49+G46+G30+G19+G16+G6+G76+G154</f>
        <v>107635580.55</v>
      </c>
      <c r="H246" s="110">
        <f>H237+H232+H208+H188+H180+H157+H123+H114+H79+H72+H67+H49+H46+H30+H19+H16+H6+H76+H154</f>
        <v>109337843.96</v>
      </c>
      <c r="I246" s="110">
        <f>I237+I232+I208+I188+I180+I157+I123+I114+I79+I72+I67+I49+I46+I30+I19+I16+I6+I76+I154</f>
        <v>61561931.1</v>
      </c>
      <c r="J246" s="13">
        <f>I246/H246</f>
        <v>0.5630432142280191</v>
      </c>
    </row>
    <row r="294" ht="32.25" customHeight="1"/>
  </sheetData>
  <sheetProtection/>
  <mergeCells count="449">
    <mergeCell ref="B209:C209"/>
    <mergeCell ref="E209:F209"/>
    <mergeCell ref="B210:C210"/>
    <mergeCell ref="E210:F210"/>
    <mergeCell ref="B193:C193"/>
    <mergeCell ref="E193:F193"/>
    <mergeCell ref="B202:C202"/>
    <mergeCell ref="E202:F202"/>
    <mergeCell ref="E165:F165"/>
    <mergeCell ref="E167:F167"/>
    <mergeCell ref="B170:C170"/>
    <mergeCell ref="E170:F170"/>
    <mergeCell ref="E190:F190"/>
    <mergeCell ref="B190:C190"/>
    <mergeCell ref="E184:F184"/>
    <mergeCell ref="E171:F171"/>
    <mergeCell ref="B176:C176"/>
    <mergeCell ref="E156:F156"/>
    <mergeCell ref="B164:C164"/>
    <mergeCell ref="E164:F164"/>
    <mergeCell ref="B162:C162"/>
    <mergeCell ref="B159:C159"/>
    <mergeCell ref="E158:F158"/>
    <mergeCell ref="E159:F159"/>
    <mergeCell ref="B161:C161"/>
    <mergeCell ref="E161:F161"/>
    <mergeCell ref="B155:C155"/>
    <mergeCell ref="E155:F155"/>
    <mergeCell ref="B144:C144"/>
    <mergeCell ref="E144:F144"/>
    <mergeCell ref="E127:F127"/>
    <mergeCell ref="E128:F128"/>
    <mergeCell ref="E51:F51"/>
    <mergeCell ref="B119:C119"/>
    <mergeCell ref="E119:F119"/>
    <mergeCell ref="B120:C120"/>
    <mergeCell ref="E120:F120"/>
    <mergeCell ref="B57:C57"/>
    <mergeCell ref="E57:F57"/>
    <mergeCell ref="E58:F58"/>
    <mergeCell ref="E62:F62"/>
    <mergeCell ref="A189:A207"/>
    <mergeCell ref="B206:C206"/>
    <mergeCell ref="B207:C207"/>
    <mergeCell ref="E206:F206"/>
    <mergeCell ref="E207:F207"/>
    <mergeCell ref="B184:C184"/>
    <mergeCell ref="B192:C192"/>
    <mergeCell ref="E192:F192"/>
    <mergeCell ref="B116:C116"/>
    <mergeCell ref="E116:F116"/>
    <mergeCell ref="E64:F64"/>
    <mergeCell ref="B55:C55"/>
    <mergeCell ref="E55:F55"/>
    <mergeCell ref="E132:F132"/>
    <mergeCell ref="B122:C122"/>
    <mergeCell ref="E122:F122"/>
    <mergeCell ref="B121:C121"/>
    <mergeCell ref="E121:F121"/>
    <mergeCell ref="B117:C117"/>
    <mergeCell ref="E117:F117"/>
    <mergeCell ref="B118:C118"/>
    <mergeCell ref="B123:C123"/>
    <mergeCell ref="E123:F123"/>
    <mergeCell ref="E118:F118"/>
    <mergeCell ref="E124:F124"/>
    <mergeCell ref="E136:F136"/>
    <mergeCell ref="E109:F109"/>
    <mergeCell ref="A4:J4"/>
    <mergeCell ref="G1:J2"/>
    <mergeCell ref="B135:C135"/>
    <mergeCell ref="E135:F135"/>
    <mergeCell ref="E59:F59"/>
    <mergeCell ref="B59:C59"/>
    <mergeCell ref="E112:F112"/>
    <mergeCell ref="B70:C70"/>
    <mergeCell ref="B63:C63"/>
    <mergeCell ref="B65:C65"/>
    <mergeCell ref="E187:F187"/>
    <mergeCell ref="B82:C82"/>
    <mergeCell ref="E82:F82"/>
    <mergeCell ref="B98:C98"/>
    <mergeCell ref="E98:F98"/>
    <mergeCell ref="B108:C108"/>
    <mergeCell ref="B109:C109"/>
    <mergeCell ref="B66:C66"/>
    <mergeCell ref="E63:F63"/>
    <mergeCell ref="E65:F65"/>
    <mergeCell ref="E66:F66"/>
    <mergeCell ref="E68:F68"/>
    <mergeCell ref="B69:C69"/>
    <mergeCell ref="E69:F69"/>
    <mergeCell ref="E38:F38"/>
    <mergeCell ref="B39:C39"/>
    <mergeCell ref="E47:F47"/>
    <mergeCell ref="B38:C38"/>
    <mergeCell ref="E39:F39"/>
    <mergeCell ref="B41:C41"/>
    <mergeCell ref="E41:F41"/>
    <mergeCell ref="B42:C42"/>
    <mergeCell ref="E42:F42"/>
    <mergeCell ref="B45:C45"/>
    <mergeCell ref="B37:C37"/>
    <mergeCell ref="E37:F37"/>
    <mergeCell ref="B44:C44"/>
    <mergeCell ref="E44:F44"/>
    <mergeCell ref="B16:C16"/>
    <mergeCell ref="E16:F16"/>
    <mergeCell ref="B17:C17"/>
    <mergeCell ref="E17:F17"/>
    <mergeCell ref="E40:F40"/>
    <mergeCell ref="E22:F22"/>
    <mergeCell ref="B5:C5"/>
    <mergeCell ref="E5:F5"/>
    <mergeCell ref="B6:C6"/>
    <mergeCell ref="E6:F6"/>
    <mergeCell ref="E7:F7"/>
    <mergeCell ref="B7:C9"/>
    <mergeCell ref="E9:F9"/>
    <mergeCell ref="E8:F8"/>
    <mergeCell ref="B13:C13"/>
    <mergeCell ref="E13:F13"/>
    <mergeCell ref="B14:C14"/>
    <mergeCell ref="E14:F14"/>
    <mergeCell ref="B15:C15"/>
    <mergeCell ref="E15:F15"/>
    <mergeCell ref="B31:C31"/>
    <mergeCell ref="E31:F31"/>
    <mergeCell ref="B32:C32"/>
    <mergeCell ref="E32:F32"/>
    <mergeCell ref="B18:C18"/>
    <mergeCell ref="E18:F18"/>
    <mergeCell ref="B19:C19"/>
    <mergeCell ref="E19:F19"/>
    <mergeCell ref="B20:C20"/>
    <mergeCell ref="E20:F20"/>
    <mergeCell ref="B25:C25"/>
    <mergeCell ref="E25:F25"/>
    <mergeCell ref="B26:C26"/>
    <mergeCell ref="E26:F26"/>
    <mergeCell ref="B30:C30"/>
    <mergeCell ref="E30:F30"/>
    <mergeCell ref="B27:C27"/>
    <mergeCell ref="B28:C28"/>
    <mergeCell ref="B29:C29"/>
    <mergeCell ref="E27:F27"/>
    <mergeCell ref="B33:C33"/>
    <mergeCell ref="E33:F33"/>
    <mergeCell ref="B35:C35"/>
    <mergeCell ref="E35:F35"/>
    <mergeCell ref="B36:C36"/>
    <mergeCell ref="E36:F36"/>
    <mergeCell ref="B34:C34"/>
    <mergeCell ref="E34:F34"/>
    <mergeCell ref="B43:C43"/>
    <mergeCell ref="E43:F43"/>
    <mergeCell ref="B46:C46"/>
    <mergeCell ref="E46:F46"/>
    <mergeCell ref="B47:C47"/>
    <mergeCell ref="B48:C48"/>
    <mergeCell ref="E48:F48"/>
    <mergeCell ref="E45:F45"/>
    <mergeCell ref="B49:C49"/>
    <mergeCell ref="E49:F49"/>
    <mergeCell ref="B50:C50"/>
    <mergeCell ref="E50:F50"/>
    <mergeCell ref="B51:C51"/>
    <mergeCell ref="E70:F70"/>
    <mergeCell ref="B52:C52"/>
    <mergeCell ref="E52:F52"/>
    <mergeCell ref="B53:C53"/>
    <mergeCell ref="E53:F53"/>
    <mergeCell ref="B54:C54"/>
    <mergeCell ref="E54:F54"/>
    <mergeCell ref="B56:C56"/>
    <mergeCell ref="E56:F56"/>
    <mergeCell ref="E75:F75"/>
    <mergeCell ref="B60:C60"/>
    <mergeCell ref="E60:F60"/>
    <mergeCell ref="B67:C67"/>
    <mergeCell ref="E67:F67"/>
    <mergeCell ref="B68:C68"/>
    <mergeCell ref="B71:C71"/>
    <mergeCell ref="E71:F71"/>
    <mergeCell ref="B72:C72"/>
    <mergeCell ref="E72:F72"/>
    <mergeCell ref="B73:C73"/>
    <mergeCell ref="E73:F73"/>
    <mergeCell ref="B74:C74"/>
    <mergeCell ref="E74:F74"/>
    <mergeCell ref="B75:C75"/>
    <mergeCell ref="E89:F89"/>
    <mergeCell ref="B79:C79"/>
    <mergeCell ref="E79:F79"/>
    <mergeCell ref="B80:C80"/>
    <mergeCell ref="E80:F80"/>
    <mergeCell ref="E87:F87"/>
    <mergeCell ref="E88:F88"/>
    <mergeCell ref="E90:F90"/>
    <mergeCell ref="B81:C81"/>
    <mergeCell ref="E81:F81"/>
    <mergeCell ref="E83:F83"/>
    <mergeCell ref="E85:F85"/>
    <mergeCell ref="E86:F86"/>
    <mergeCell ref="E84:F84"/>
    <mergeCell ref="B83:C83"/>
    <mergeCell ref="E97:F97"/>
    <mergeCell ref="B99:C99"/>
    <mergeCell ref="E99:F99"/>
    <mergeCell ref="B91:C91"/>
    <mergeCell ref="E91:F91"/>
    <mergeCell ref="B92:C92"/>
    <mergeCell ref="E92:F92"/>
    <mergeCell ref="B93:C93"/>
    <mergeCell ref="E93:F93"/>
    <mergeCell ref="E94:F94"/>
    <mergeCell ref="B104:C104"/>
    <mergeCell ref="E104:F104"/>
    <mergeCell ref="B105:C105"/>
    <mergeCell ref="B94:C94"/>
    <mergeCell ref="E105:F105"/>
    <mergeCell ref="B95:C95"/>
    <mergeCell ref="E95:F95"/>
    <mergeCell ref="B96:C96"/>
    <mergeCell ref="E96:F96"/>
    <mergeCell ref="B97:C97"/>
    <mergeCell ref="B100:C100"/>
    <mergeCell ref="E100:F100"/>
    <mergeCell ref="B102:C102"/>
    <mergeCell ref="E102:F102"/>
    <mergeCell ref="B103:C103"/>
    <mergeCell ref="E103:F103"/>
    <mergeCell ref="B106:C106"/>
    <mergeCell ref="E106:F106"/>
    <mergeCell ref="B107:C107"/>
    <mergeCell ref="E107:F107"/>
    <mergeCell ref="B111:C111"/>
    <mergeCell ref="E115:F115"/>
    <mergeCell ref="E113:F113"/>
    <mergeCell ref="E108:F108"/>
    <mergeCell ref="E134:F134"/>
    <mergeCell ref="B136:C136"/>
    <mergeCell ref="E111:F111"/>
    <mergeCell ref="B112:C112"/>
    <mergeCell ref="B113:C113"/>
    <mergeCell ref="E129:F129"/>
    <mergeCell ref="B114:C114"/>
    <mergeCell ref="E114:F114"/>
    <mergeCell ref="B115:C115"/>
    <mergeCell ref="B124:C124"/>
    <mergeCell ref="E141:F141"/>
    <mergeCell ref="B142:C142"/>
    <mergeCell ref="E125:F125"/>
    <mergeCell ref="E126:F126"/>
    <mergeCell ref="E142:F142"/>
    <mergeCell ref="E130:F130"/>
    <mergeCell ref="E131:F131"/>
    <mergeCell ref="B133:C133"/>
    <mergeCell ref="E133:F133"/>
    <mergeCell ref="B134:C134"/>
    <mergeCell ref="B147:C147"/>
    <mergeCell ref="E147:F147"/>
    <mergeCell ref="E148:F148"/>
    <mergeCell ref="B137:C137"/>
    <mergeCell ref="E137:F137"/>
    <mergeCell ref="B138:C138"/>
    <mergeCell ref="E138:F138"/>
    <mergeCell ref="B140:C140"/>
    <mergeCell ref="E140:F140"/>
    <mergeCell ref="B141:C141"/>
    <mergeCell ref="E151:F151"/>
    <mergeCell ref="B152:C152"/>
    <mergeCell ref="B158:C158"/>
    <mergeCell ref="E152:F152"/>
    <mergeCell ref="B143:C143"/>
    <mergeCell ref="E143:F143"/>
    <mergeCell ref="B145:C145"/>
    <mergeCell ref="E145:F145"/>
    <mergeCell ref="B146:C146"/>
    <mergeCell ref="E146:F146"/>
    <mergeCell ref="B160:C160"/>
    <mergeCell ref="E160:F160"/>
    <mergeCell ref="B156:C156"/>
    <mergeCell ref="B148:C148"/>
    <mergeCell ref="E162:F162"/>
    <mergeCell ref="B149:C149"/>
    <mergeCell ref="E149:F149"/>
    <mergeCell ref="B150:C150"/>
    <mergeCell ref="E150:F150"/>
    <mergeCell ref="B151:C151"/>
    <mergeCell ref="E176:F176"/>
    <mergeCell ref="B163:C163"/>
    <mergeCell ref="E163:F163"/>
    <mergeCell ref="B166:C166"/>
    <mergeCell ref="E166:F166"/>
    <mergeCell ref="E168:F168"/>
    <mergeCell ref="B169:C169"/>
    <mergeCell ref="E169:F169"/>
    <mergeCell ref="B171:C171"/>
    <mergeCell ref="B165:C165"/>
    <mergeCell ref="B181:C181"/>
    <mergeCell ref="E181:F181"/>
    <mergeCell ref="B172:C172"/>
    <mergeCell ref="E172:F172"/>
    <mergeCell ref="B173:C173"/>
    <mergeCell ref="E173:F173"/>
    <mergeCell ref="B174:C174"/>
    <mergeCell ref="E174:F174"/>
    <mergeCell ref="B175:C175"/>
    <mergeCell ref="E175:F175"/>
    <mergeCell ref="B188:C188"/>
    <mergeCell ref="E188:F188"/>
    <mergeCell ref="B177:C177"/>
    <mergeCell ref="E177:F177"/>
    <mergeCell ref="B178:C178"/>
    <mergeCell ref="E178:F178"/>
    <mergeCell ref="B179:C179"/>
    <mergeCell ref="E179:F179"/>
    <mergeCell ref="B180:C180"/>
    <mergeCell ref="E180:F180"/>
    <mergeCell ref="B182:C182"/>
    <mergeCell ref="E182:F182"/>
    <mergeCell ref="B183:C183"/>
    <mergeCell ref="E183:F183"/>
    <mergeCell ref="B185:C185"/>
    <mergeCell ref="E185:F185"/>
    <mergeCell ref="B186:C186"/>
    <mergeCell ref="E186:F186"/>
    <mergeCell ref="B197:C197"/>
    <mergeCell ref="E197:F197"/>
    <mergeCell ref="B198:C198"/>
    <mergeCell ref="E198:F198"/>
    <mergeCell ref="B189:C189"/>
    <mergeCell ref="E189:F189"/>
    <mergeCell ref="B191:C191"/>
    <mergeCell ref="E191:F191"/>
    <mergeCell ref="E203:F203"/>
    <mergeCell ref="B194:C194"/>
    <mergeCell ref="E194:F194"/>
    <mergeCell ref="B195:C195"/>
    <mergeCell ref="E195:F195"/>
    <mergeCell ref="B196:C196"/>
    <mergeCell ref="E196:F196"/>
    <mergeCell ref="E211:F211"/>
    <mergeCell ref="B212:C212"/>
    <mergeCell ref="E212:F212"/>
    <mergeCell ref="B199:C199"/>
    <mergeCell ref="E199:F199"/>
    <mergeCell ref="B200:C200"/>
    <mergeCell ref="E200:F200"/>
    <mergeCell ref="B201:C201"/>
    <mergeCell ref="E201:F201"/>
    <mergeCell ref="B203:C203"/>
    <mergeCell ref="E219:F219"/>
    <mergeCell ref="B216:C216"/>
    <mergeCell ref="B217:C217"/>
    <mergeCell ref="B204:C204"/>
    <mergeCell ref="E204:F204"/>
    <mergeCell ref="B205:C205"/>
    <mergeCell ref="E205:F205"/>
    <mergeCell ref="B208:C208"/>
    <mergeCell ref="E208:F208"/>
    <mergeCell ref="B211:C211"/>
    <mergeCell ref="E224:F224"/>
    <mergeCell ref="B213:C213"/>
    <mergeCell ref="E213:F213"/>
    <mergeCell ref="B214:C214"/>
    <mergeCell ref="E214:F214"/>
    <mergeCell ref="B218:C218"/>
    <mergeCell ref="E218:F218"/>
    <mergeCell ref="E216:F216"/>
    <mergeCell ref="E217:F217"/>
    <mergeCell ref="B219:C219"/>
    <mergeCell ref="B238:C238"/>
    <mergeCell ref="E225:F225"/>
    <mergeCell ref="B226:C226"/>
    <mergeCell ref="E226:F226"/>
    <mergeCell ref="B225:C225"/>
    <mergeCell ref="B220:C220"/>
    <mergeCell ref="E220:F220"/>
    <mergeCell ref="B222:C222"/>
    <mergeCell ref="E222:F222"/>
    <mergeCell ref="E221:F221"/>
    <mergeCell ref="E240:F240"/>
    <mergeCell ref="A246:F246"/>
    <mergeCell ref="B232:C232"/>
    <mergeCell ref="E232:F232"/>
    <mergeCell ref="B233:C233"/>
    <mergeCell ref="E233:F233"/>
    <mergeCell ref="B234:C234"/>
    <mergeCell ref="E234:F234"/>
    <mergeCell ref="B237:C237"/>
    <mergeCell ref="E237:F237"/>
    <mergeCell ref="B241:C241"/>
    <mergeCell ref="E241:F241"/>
    <mergeCell ref="B242:C242"/>
    <mergeCell ref="E242:F242"/>
    <mergeCell ref="B243:C243"/>
    <mergeCell ref="E243:F243"/>
    <mergeCell ref="E10:F10"/>
    <mergeCell ref="E11:F11"/>
    <mergeCell ref="E12:F12"/>
    <mergeCell ref="B11:C11"/>
    <mergeCell ref="B12:C12"/>
    <mergeCell ref="B24:C24"/>
    <mergeCell ref="E24:F24"/>
    <mergeCell ref="B21:C21"/>
    <mergeCell ref="E21:F21"/>
    <mergeCell ref="B22:C22"/>
    <mergeCell ref="E228:F228"/>
    <mergeCell ref="B245:C245"/>
    <mergeCell ref="E245:F245"/>
    <mergeCell ref="E239:F239"/>
    <mergeCell ref="B231:C231"/>
    <mergeCell ref="E230:F230"/>
    <mergeCell ref="B240:C240"/>
    <mergeCell ref="B239:C239"/>
    <mergeCell ref="B244:C244"/>
    <mergeCell ref="E244:F244"/>
    <mergeCell ref="E28:F28"/>
    <mergeCell ref="E29:F29"/>
    <mergeCell ref="E238:F238"/>
    <mergeCell ref="B227:C227"/>
    <mergeCell ref="B236:C236"/>
    <mergeCell ref="B235:C235"/>
    <mergeCell ref="B76:C76"/>
    <mergeCell ref="E76:F76"/>
    <mergeCell ref="E77:F77"/>
    <mergeCell ref="E236:F236"/>
    <mergeCell ref="B77:C77"/>
    <mergeCell ref="B78:C78"/>
    <mergeCell ref="E78:F78"/>
    <mergeCell ref="E154:F154"/>
    <mergeCell ref="B84:C90"/>
    <mergeCell ref="B167:C168"/>
    <mergeCell ref="B153:C153"/>
    <mergeCell ref="E153:F153"/>
    <mergeCell ref="B157:C157"/>
    <mergeCell ref="E157:F157"/>
    <mergeCell ref="B221:C221"/>
    <mergeCell ref="B224:C224"/>
    <mergeCell ref="E235:F235"/>
    <mergeCell ref="B154:C154"/>
    <mergeCell ref="B229:C229"/>
    <mergeCell ref="E229:F229"/>
    <mergeCell ref="B230:C230"/>
    <mergeCell ref="E231:F231"/>
    <mergeCell ref="E227:F227"/>
    <mergeCell ref="B228:C228"/>
  </mergeCells>
  <printOptions horizontalCentered="1"/>
  <pageMargins left="0.5118110236220472" right="0.3937007874015748" top="0.5905511811023623" bottom="0.3937007874015748" header="0" footer="0"/>
  <pageSetup fitToHeight="8" fitToWidth="1" horizontalDpi="600" verticalDpi="600" orientation="portrait" paperSize="9" scale="78" r:id="rId1"/>
  <headerFooter>
    <oddFooter>&amp;CStrona &amp;P z &amp;N</oddFooter>
  </headerFooter>
  <rowBreaks count="6" manualBreakCount="6">
    <brk id="49" max="255" man="1"/>
    <brk id="99" max="255" man="1"/>
    <brk id="148" max="255" man="1"/>
    <brk id="191" max="255" man="1"/>
    <brk id="225" max="255" man="1"/>
    <brk id="2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FastReport.NET</dc:creator>
  <cp:keywords/>
  <dc:description/>
  <cp:lastModifiedBy>Jadwiga</cp:lastModifiedBy>
  <cp:lastPrinted>2021-08-17T08:24:24Z</cp:lastPrinted>
  <dcterms:created xsi:type="dcterms:W3CDTF">2009-06-17T07:33:19Z</dcterms:created>
  <dcterms:modified xsi:type="dcterms:W3CDTF">2021-08-17T08:24:35Z</dcterms:modified>
  <cp:category/>
  <cp:version/>
  <cp:contentType/>
  <cp:contentStatus/>
</cp:coreProperties>
</file>